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صندوق سرمایه گذاری مشترک یکم سامان\افشای پرتفو\1405\"/>
    </mc:Choice>
  </mc:AlternateContent>
  <xr:revisionPtr revIDLastSave="0" documentId="13_ncr:1_{147B4D4C-61B0-442D-98E2-5E4E2A046C39}" xr6:coauthVersionLast="47" xr6:coauthVersionMax="47" xr10:uidLastSave="{00000000-0000-0000-0000-000000000000}"/>
  <bookViews>
    <workbookView xWindow="-120" yWindow="-120" windowWidth="29040" windowHeight="15720" tabRatio="899" activeTab="5" xr2:uid="{00000000-000D-0000-FFFF-FFFF00000000}"/>
  </bookViews>
  <sheets>
    <sheet name="سهام" sheetId="2" r:id="rId1"/>
    <sheet name="اوراق مشتقه" sheetId="3" r:id="rId2"/>
    <sheet name="سپرده" sheetId="7" r:id="rId3"/>
    <sheet name="درآمد" sheetId="8" r:id="rId4"/>
    <sheet name="درآمد سرمایه گذاری در سهام" sheetId="9" r:id="rId5"/>
    <sheet name="درآمد سپرده بانکی" sheetId="13" r:id="rId6"/>
    <sheet name="سایر درآمدها" sheetId="14" r:id="rId7"/>
    <sheet name="درآمد سود سهام" sheetId="15" r:id="rId8"/>
    <sheet name="سود سپرده بانکی" sheetId="18" r:id="rId9"/>
    <sheet name="درآمد ناشی از فروش" sheetId="19" r:id="rId10"/>
    <sheet name="درآمد ناشی از تغییر قیمت اوراق" sheetId="21" r:id="rId11"/>
  </sheets>
  <definedNames>
    <definedName name="_xlnm.Print_Area" localSheetId="1">'اوراق مشتقه'!$A$1:$AX$19</definedName>
    <definedName name="_xlnm.Print_Area" localSheetId="3">درآمد!$A$1:$K$11</definedName>
    <definedName name="_xlnm.Print_Area" localSheetId="5">'درآمد سپرده بانکی'!$A$1:$F$10</definedName>
    <definedName name="_xlnm.Print_Area" localSheetId="4">'درآمد سرمایه گذاری در سهام'!$A$1:$X$51</definedName>
    <definedName name="_xlnm.Print_Area" localSheetId="7">'درآمد سود سهام'!$A$1:$T$30</definedName>
    <definedName name="_xlnm.Print_Area" localSheetId="10">'درآمد ناشی از تغییر قیمت اوراق'!$A$1:$Q$46</definedName>
    <definedName name="_xlnm.Print_Area" localSheetId="9">'درآمد ناشی از فروش'!$A$1:$Q$43</definedName>
    <definedName name="_xlnm.Print_Area" localSheetId="6">'سایر درآمدها'!$A$1:$G$10</definedName>
    <definedName name="_xlnm.Print_Area" localSheetId="2">سپرده!$A$1:$M$10</definedName>
    <definedName name="_xlnm.Print_Area" localSheetId="8">'سود سپرده بانکی'!$A$1:$N$10</definedName>
    <definedName name="_xlnm.Print_Area" localSheetId="0">سهام!$A$1:$AC$47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51" i="9" l="1"/>
  <c r="S51" i="9"/>
  <c r="P51" i="9"/>
  <c r="N51" i="9"/>
  <c r="J51" i="9"/>
  <c r="F8" i="8" s="1"/>
  <c r="H51" i="9"/>
  <c r="F51" i="9"/>
  <c r="N22" i="9"/>
  <c r="O12" i="15"/>
  <c r="K53" i="9"/>
  <c r="M53" i="9"/>
  <c r="R53" i="9"/>
  <c r="T53" i="9"/>
  <c r="J9" i="8"/>
  <c r="J10" i="8"/>
  <c r="F10" i="8"/>
  <c r="F9" i="8"/>
  <c r="R47" i="2"/>
  <c r="G43" i="19"/>
  <c r="E43" i="19"/>
  <c r="I43" i="19"/>
  <c r="Q45" i="21"/>
  <c r="Q46" i="21" s="1"/>
  <c r="Q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Q29" i="21"/>
  <c r="Q30" i="21"/>
  <c r="Q31" i="21"/>
  <c r="Q32" i="21"/>
  <c r="Q33" i="21"/>
  <c r="Q34" i="21"/>
  <c r="Q35" i="21"/>
  <c r="Q36" i="21"/>
  <c r="Q37" i="21"/>
  <c r="Q38" i="21"/>
  <c r="Q39" i="21"/>
  <c r="Q40" i="21"/>
  <c r="Q41" i="21"/>
  <c r="Q42" i="21"/>
  <c r="Q43" i="21"/>
  <c r="Q44" i="21"/>
  <c r="Q8" i="21"/>
  <c r="M46" i="21"/>
  <c r="O46" i="21"/>
  <c r="J8" i="8" l="1"/>
  <c r="J11" i="8" s="1"/>
  <c r="F11" i="8"/>
  <c r="H9" i="8" s="1"/>
  <c r="Q43" i="19"/>
  <c r="O43" i="19"/>
  <c r="M43" i="19"/>
  <c r="H8" i="8" l="1"/>
  <c r="H10" i="8"/>
  <c r="H11" i="8" s="1"/>
  <c r="M10" i="18"/>
  <c r="K10" i="18"/>
  <c r="I10" i="18"/>
  <c r="G10" i="18"/>
  <c r="E10" i="18"/>
  <c r="C10" i="18"/>
  <c r="S12" i="15"/>
  <c r="S30" i="15" s="1"/>
  <c r="O30" i="15"/>
  <c r="Q30" i="15"/>
  <c r="S9" i="15"/>
  <c r="S10" i="15"/>
  <c r="S11" i="15"/>
  <c r="S13" i="15"/>
  <c r="S14" i="15"/>
  <c r="S15" i="15"/>
  <c r="S16" i="15"/>
  <c r="S17" i="15"/>
  <c r="S18" i="15"/>
  <c r="S19" i="15"/>
  <c r="S20" i="15"/>
  <c r="S21" i="15"/>
  <c r="S22" i="15"/>
  <c r="S23" i="15"/>
  <c r="S24" i="15"/>
  <c r="S25" i="15"/>
  <c r="S26" i="15"/>
  <c r="S27" i="15"/>
  <c r="S28" i="15"/>
  <c r="S29" i="15"/>
  <c r="S8" i="15"/>
  <c r="F10" i="13" l="1"/>
  <c r="D10" i="13"/>
  <c r="P47" i="2"/>
  <c r="L47" i="2"/>
  <c r="J47" i="2"/>
  <c r="H47" i="2"/>
  <c r="AB47" i="2"/>
  <c r="Z46" i="2"/>
  <c r="Z47" i="2"/>
  <c r="X47" i="2"/>
  <c r="L10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Mahsa Behnia</author>
  </authors>
  <commentList>
    <comment ref="A5" authorId="0" shapeId="0" xr:uid="{3170EC03-46BC-4F82-8ACF-C85192533AD7}">
      <text>
        <r>
          <rPr>
            <b/>
            <sz val="9"/>
            <color indexed="81"/>
            <rFont val="Tahoma"/>
            <family val="2"/>
          </rPr>
          <t>Mahsa Behnia:</t>
        </r>
        <r>
          <rPr>
            <sz val="9"/>
            <color indexed="81"/>
            <rFont val="Tahoma"/>
            <family val="2"/>
          </rPr>
          <t xml:space="preserve">
گهر زمین 2059 ریال 
دریافت سود مصوبه مجمع مورخ 31/04/1405 برای شرکت ملی‌ صنایع‌ مس‌ ایران‌3029718600 ریال 
</t>
        </r>
      </text>
    </comment>
  </commentList>
</comments>
</file>

<file path=xl/sharedStrings.xml><?xml version="1.0" encoding="utf-8"?>
<sst xmlns="http://schemas.openxmlformats.org/spreadsheetml/2006/main" count="415" uniqueCount="142">
  <si>
    <t>صندوق سرمايه گذاري مشترک يکم سامان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</si>
  <si>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</si>
  <si>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</si>
  <si>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</si>
  <si>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</si>
  <si>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</si>
  <si>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</si>
  <si>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</si>
  <si>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</si>
  <si>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</si>
  <si>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</si>
  <si>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</si>
  <si>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</si>
  <si>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</si>
  <si>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</si>
  <si>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</si>
  <si>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</si>
  <si>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</si>
  <si>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</si>
  <si>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احیا استیل فولاد بافت</t>
  </si>
  <si>
    <t>بانک‌اقتصادنوین‌</t>
  </si>
  <si>
    <t>پالایش نفت اصفهان</t>
  </si>
  <si>
    <t>پالایش نفت بندرعباس</t>
  </si>
  <si>
    <t>پتروشیمی پردیس</t>
  </si>
  <si>
    <t>پتروشیمی نوری</t>
  </si>
  <si>
    <t>پست بانک ایران</t>
  </si>
  <si>
    <t>تایدواترخاورمیانه</t>
  </si>
  <si>
    <t>داروسازی‌ اکسیر</t>
  </si>
  <si>
    <t>داروسازی‌ فارابی‌</t>
  </si>
  <si>
    <t>ذغال‌سنگ‌ نگین‌ ط‌بس‌</t>
  </si>
  <si>
    <t>رهیاب پیام گستران</t>
  </si>
  <si>
    <t>زرین ذرت شاهرود</t>
  </si>
  <si>
    <t>س. صنایع‌شیمیایی‌ایران</t>
  </si>
  <si>
    <t>سرمایه گذاری تامین اجتماعی</t>
  </si>
  <si>
    <t>سرمایه‌گذاری‌صندوق‌بازنشستگی‌</t>
  </si>
  <si>
    <t>سرمایه‌گذاری‌غدیر(هلدینگ‌</t>
  </si>
  <si>
    <t>سنگ آهن گهرزمین</t>
  </si>
  <si>
    <t>سیمان‌ صوفیان‌</t>
  </si>
  <si>
    <t>سیمان‌ارومیه‌</t>
  </si>
  <si>
    <t>شرکت صنایع غذایی مینو شرق</t>
  </si>
  <si>
    <t>فجر انرژی خلیج فارس</t>
  </si>
  <si>
    <t>فولاد مبارکه اصفهان</t>
  </si>
  <si>
    <t>قند لرستان‌</t>
  </si>
  <si>
    <t>گروه‌بهمن‌</t>
  </si>
  <si>
    <t>مجتمع پترو صنعت گامرون</t>
  </si>
  <si>
    <t>معدنی‌ املاح‌  ایران‌</t>
  </si>
  <si>
    <t>ملی‌ صنایع‌ مس‌ ایران‌</t>
  </si>
  <si>
    <t>نفت‌ بهران‌</t>
  </si>
  <si>
    <t>نیروکلر</t>
  </si>
  <si>
    <t>کاشی‌ الوند</t>
  </si>
  <si>
    <t>کشت و دامداری فکا</t>
  </si>
  <si>
    <t>کشت و صنعت هلال</t>
  </si>
  <si>
    <t>کولان سل</t>
  </si>
  <si>
    <t>صنایع دامپروری و لبنی رضوی</t>
  </si>
  <si>
    <t>غلتک سازان سپاهان</t>
  </si>
  <si>
    <t>تولید انرژی برق شمس پاسارگاد</t>
  </si>
  <si>
    <t>صنعتی معدنی سیمان تجارت مهریز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</si>
  <si>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</si>
  <si>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</si>
  <si>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</si>
  <si>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</si>
  <si>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</si>
  <si>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</si>
  <si>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</si>
  <si>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اختیارف.ت.شگامرن-27574-050906</t>
  </si>
  <si>
    <t>1405/09/06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</si>
  <si>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</si>
  <si>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</si>
  <si>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</si>
  <si>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</si>
  <si>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</si>
  <si>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</si>
  <si>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</si>
  <si>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</si>
  <si>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</si>
  <si>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</si>
  <si>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</si>
  <si>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</si>
  <si>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</si>
  <si>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</si>
  <si>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</si>
  <si>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</si>
  <si>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</si>
  <si>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</si>
  <si>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</si>
  <si>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</si>
  <si>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</si>
  <si>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</si>
  <si>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3-2</t>
  </si>
  <si>
    <t>درآمد حاصل از سرمایه گذاری در سپرده بانکی و گواهی سپرده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</si>
  <si>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</si>
  <si>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</si>
  <si>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</si>
  <si>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</si>
  <si>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</si>
  <si>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</si>
  <si>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</si>
  <si>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</si>
  <si>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</si>
  <si>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پخش هجرت</t>
  </si>
  <si>
    <t>شیشه‌ همدان‌</t>
  </si>
  <si>
    <t>ح . سنگ آهن گهرزمین</t>
  </si>
  <si>
    <t>سرمایه‌گذاری‌ سپه‌</t>
  </si>
  <si>
    <t>کارخانجات تولیدی نیروترانسفو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</si>
  <si>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</si>
  <si>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</si>
  <si>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</si>
  <si>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</si>
  <si>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-5-2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</si>
  <si>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</si>
  <si>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</si>
  <si>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</si>
  <si>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</si>
  <si>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</si>
  <si>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</si>
  <si>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</si>
  <si>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</si>
  <si>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1405/05/05</t>
  </si>
  <si>
    <t>1405/04/29</t>
  </si>
  <si>
    <t>1405/04/30</t>
  </si>
  <si>
    <t>1405/04/31</t>
  </si>
  <si>
    <t>1405/04/07</t>
  </si>
  <si>
    <t>1405/05/11</t>
  </si>
  <si>
    <t>1405/05/18</t>
  </si>
  <si>
    <t>1405/05/25</t>
  </si>
  <si>
    <t>1405/04/24</t>
  </si>
  <si>
    <t>1405/04/06</t>
  </si>
  <si>
    <t>1405/04/21</t>
  </si>
  <si>
    <t>1405/04/10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</si>
  <si>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</si>
  <si>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</si>
  <si>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</si>
  <si>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</si>
  <si>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</si>
  <si>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</si>
  <si>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</si>
  <si>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</si>
  <si>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</si>
  <si>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 کوتاه مدت بانک تجارت</t>
  </si>
  <si>
    <t xml:space="preserve"> بانک سامان </t>
  </si>
  <si>
    <t xml:space="preserve"> بانک تجارت</t>
  </si>
  <si>
    <t xml:space="preserve">سپرده کوتاه مدت بانک سامان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</si>
</sst>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2"/>
      <name val="B Nazanin"/>
      <charset val="178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3" fontId="0" fillId="0" borderId="0" xfId="0" applyNumberFormat="1" applyAlignment="1">
      <alignment horizontal="left"/>
    </xf>
    <xf numFmtId="0" fontId="3" fillId="0" borderId="6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/>
    </xf>
    <xf numFmtId="3" fontId="5" fillId="0" borderId="5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top"/>
    </xf>
    <xf numFmtId="3" fontId="4" fillId="0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51"/>
  <sheetViews>
    <sheetView rightToLeft="1" view="pageBreakPreview" topLeftCell="A37" zoomScaleNormal="100" zoomScaleSheetLayoutView="100" workbookViewId="0">
      <selection activeCell="L9" sqref="L9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9.42578125" bestFit="1" customWidth="1"/>
    <col min="9" max="9" width="1.28515625" customWidth="1"/>
    <col min="10" max="10" width="19.42578125" bestFit="1" customWidth="1"/>
    <col min="11" max="11" width="1.28515625" customWidth="1"/>
    <col min="12" max="12" width="12" bestFit="1" customWidth="1"/>
    <col min="13" max="13" width="1.28515625" customWidth="1"/>
    <col min="14" max="14" width="16.28515625" bestFit="1" customWidth="1"/>
    <col min="15" max="15" width="1.28515625" customWidth="1"/>
    <col min="16" max="16" width="14.140625" bestFit="1" customWidth="1"/>
    <col min="17" max="17" width="1.28515625" customWidth="1"/>
    <col min="18" max="18" width="19.42578125" bestFit="1" customWidth="1"/>
    <col min="19" max="19" width="1.28515625" customWidth="1"/>
    <col min="20" max="20" width="12" bestFit="1" customWidth="1"/>
    <col min="21" max="21" width="1.28515625" customWidth="1"/>
    <col min="22" max="22" width="17.5703125" bestFit="1" customWidth="1"/>
    <col min="23" max="23" width="1.28515625" customWidth="1"/>
    <col min="24" max="24" width="19.42578125" bestFit="1" customWidth="1"/>
    <col min="25" max="25" width="1.28515625" customWidth="1"/>
    <col min="26" max="26" width="18.7109375" bestFit="1" customWidth="1"/>
    <col min="27" max="27" width="1.28515625" customWidth="1"/>
    <col min="28" max="28" width="19.85546875" bestFit="1" customWidth="1"/>
    <col min="29" max="29" width="0.28515625" customWidth="1"/>
    <col min="30" max="30" width="16.42578125" bestFit="1" customWidth="1"/>
  </cols>
  <sheetData>
    <row r="1" spans="1:30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30" ht="25.5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30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30" ht="24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30" ht="24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D5" s="19">
        <v>5697746707554</v>
      </c>
    </row>
    <row r="6" spans="1:30" ht="2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30" ht="2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30" ht="2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30" ht="18.75" x14ac:dyDescent="0.2">
      <c r="A9" s="28" t="s">
        <v>19</v>
      </c>
      <c r="B9" s="28"/>
      <c r="C9" s="28"/>
      <c r="E9" s="29">
        <v>10666000</v>
      </c>
      <c r="F9" s="29"/>
      <c r="H9" s="6">
        <v>37215819143</v>
      </c>
      <c r="J9" s="6">
        <v>44133411089.400002</v>
      </c>
      <c r="L9" s="6">
        <v>0</v>
      </c>
      <c r="N9" s="6">
        <v>0</v>
      </c>
      <c r="P9" s="6">
        <v>0</v>
      </c>
      <c r="R9" s="6">
        <v>0</v>
      </c>
      <c r="T9" s="6">
        <v>10666000</v>
      </c>
      <c r="V9" s="6">
        <v>4700</v>
      </c>
      <c r="X9" s="6">
        <v>37215819143</v>
      </c>
      <c r="Z9" s="6">
        <v>49742693554</v>
      </c>
      <c r="AB9" s="7">
        <v>0.87302395327703441</v>
      </c>
      <c r="AD9" s="19"/>
    </row>
    <row r="10" spans="1:30" ht="18.75" x14ac:dyDescent="0.2">
      <c r="A10" s="30" t="s">
        <v>20</v>
      </c>
      <c r="B10" s="30"/>
      <c r="C10" s="30"/>
      <c r="E10" s="31">
        <v>55583065</v>
      </c>
      <c r="F10" s="31"/>
      <c r="H10" s="9">
        <v>168611334853</v>
      </c>
      <c r="J10" s="9">
        <v>187521586885.67001</v>
      </c>
      <c r="L10" s="9">
        <v>0</v>
      </c>
      <c r="N10" s="9">
        <v>0</v>
      </c>
      <c r="P10" s="9">
        <v>-8000001</v>
      </c>
      <c r="R10" s="9">
        <v>31266357471</v>
      </c>
      <c r="T10" s="9">
        <v>47583064</v>
      </c>
      <c r="V10" s="9">
        <v>3690</v>
      </c>
      <c r="X10" s="9">
        <v>144343316394</v>
      </c>
      <c r="Z10" s="9">
        <v>174224261117.383</v>
      </c>
      <c r="AB10" s="10">
        <v>3.0577747671092275</v>
      </c>
      <c r="AD10" s="19"/>
    </row>
    <row r="11" spans="1:30" ht="18.75" x14ac:dyDescent="0.2">
      <c r="A11" s="30" t="s">
        <v>21</v>
      </c>
      <c r="B11" s="30"/>
      <c r="C11" s="30"/>
      <c r="E11" s="31">
        <v>37553788</v>
      </c>
      <c r="F11" s="31"/>
      <c r="H11" s="9">
        <v>141690884363</v>
      </c>
      <c r="J11" s="9">
        <v>427784948071.36499</v>
      </c>
      <c r="L11" s="9">
        <v>0</v>
      </c>
      <c r="N11" s="9">
        <v>0</v>
      </c>
      <c r="P11" s="9">
        <v>-15655705</v>
      </c>
      <c r="R11" s="9">
        <v>216924227244</v>
      </c>
      <c r="T11" s="9">
        <v>21898083</v>
      </c>
      <c r="V11" s="9">
        <v>12400</v>
      </c>
      <c r="X11" s="9">
        <v>82621725001</v>
      </c>
      <c r="Z11" s="9">
        <v>269437254148.284</v>
      </c>
      <c r="AB11" s="10">
        <v>4.7288387493790749</v>
      </c>
      <c r="AD11" s="19"/>
    </row>
    <row r="12" spans="1:30" ht="18.75" x14ac:dyDescent="0.2">
      <c r="A12" s="30" t="s">
        <v>22</v>
      </c>
      <c r="B12" s="30"/>
      <c r="C12" s="30"/>
      <c r="E12" s="31">
        <v>18358980</v>
      </c>
      <c r="F12" s="31"/>
      <c r="H12" s="9">
        <v>63660544704</v>
      </c>
      <c r="J12" s="9">
        <v>221883852730.42801</v>
      </c>
      <c r="L12" s="9">
        <v>0</v>
      </c>
      <c r="N12" s="9">
        <v>0</v>
      </c>
      <c r="P12" s="9">
        <v>-2640000</v>
      </c>
      <c r="R12" s="9">
        <v>40342280818</v>
      </c>
      <c r="T12" s="9">
        <v>15718980</v>
      </c>
      <c r="V12" s="9">
        <v>14720</v>
      </c>
      <c r="X12" s="9">
        <v>54506232319</v>
      </c>
      <c r="Z12" s="9">
        <v>229594792029.31201</v>
      </c>
      <c r="AB12" s="10">
        <v>4.0295717555313253</v>
      </c>
      <c r="AD12" s="19"/>
    </row>
    <row r="13" spans="1:30" ht="18.75" x14ac:dyDescent="0.2">
      <c r="A13" s="30" t="s">
        <v>23</v>
      </c>
      <c r="B13" s="30"/>
      <c r="C13" s="30"/>
      <c r="E13" s="31">
        <v>18435559</v>
      </c>
      <c r="F13" s="31"/>
      <c r="H13" s="9">
        <v>95369665372</v>
      </c>
      <c r="J13" s="9">
        <v>193723422045.36899</v>
      </c>
      <c r="L13" s="9">
        <v>0</v>
      </c>
      <c r="N13" s="9">
        <v>0</v>
      </c>
      <c r="P13" s="9">
        <v>-9632746</v>
      </c>
      <c r="R13" s="9">
        <v>125066528733</v>
      </c>
      <c r="T13" s="9">
        <v>8802813</v>
      </c>
      <c r="V13" s="9">
        <v>13460</v>
      </c>
      <c r="X13" s="9">
        <v>45538154280</v>
      </c>
      <c r="Z13" s="9">
        <v>117569967259.16499</v>
      </c>
      <c r="AB13" s="10">
        <v>2.0634467148792739</v>
      </c>
      <c r="AD13" s="19"/>
    </row>
    <row r="14" spans="1:30" ht="18.75" x14ac:dyDescent="0.2">
      <c r="A14" s="30" t="s">
        <v>24</v>
      </c>
      <c r="B14" s="30"/>
      <c r="C14" s="30"/>
      <c r="E14" s="31">
        <v>3817274</v>
      </c>
      <c r="F14" s="31"/>
      <c r="H14" s="9">
        <v>61400478951</v>
      </c>
      <c r="J14" s="9">
        <v>130147655977.233</v>
      </c>
      <c r="L14" s="9">
        <v>0</v>
      </c>
      <c r="N14" s="9">
        <v>0</v>
      </c>
      <c r="P14" s="9">
        <v>-160001</v>
      </c>
      <c r="R14" s="9">
        <v>7927046613</v>
      </c>
      <c r="T14" s="9">
        <v>3657273</v>
      </c>
      <c r="V14" s="9">
        <v>51290</v>
      </c>
      <c r="X14" s="9">
        <v>58826878514</v>
      </c>
      <c r="Z14" s="9">
        <v>186131526926.32599</v>
      </c>
      <c r="AB14" s="10">
        <v>3.2667567808789251</v>
      </c>
      <c r="AD14" s="19"/>
    </row>
    <row r="15" spans="1:30" ht="18.75" x14ac:dyDescent="0.2">
      <c r="A15" s="30" t="s">
        <v>25</v>
      </c>
      <c r="B15" s="30"/>
      <c r="C15" s="30"/>
      <c r="E15" s="31">
        <v>28254437</v>
      </c>
      <c r="F15" s="31"/>
      <c r="H15" s="9">
        <v>119607523330</v>
      </c>
      <c r="J15" s="9">
        <v>273912015073.44199</v>
      </c>
      <c r="L15" s="9">
        <v>0</v>
      </c>
      <c r="N15" s="9">
        <v>0</v>
      </c>
      <c r="P15" s="9">
        <v>-11243735</v>
      </c>
      <c r="R15" s="9">
        <v>116630300467</v>
      </c>
      <c r="T15" s="9">
        <v>17010702</v>
      </c>
      <c r="V15" s="9">
        <v>9870</v>
      </c>
      <c r="X15" s="9">
        <v>72010209825</v>
      </c>
      <c r="Z15" s="9">
        <v>166597795529.84</v>
      </c>
      <c r="AB15" s="10">
        <v>2.923924212162095</v>
      </c>
      <c r="AD15" s="19"/>
    </row>
    <row r="16" spans="1:30" ht="18.75" x14ac:dyDescent="0.2">
      <c r="A16" s="30" t="s">
        <v>26</v>
      </c>
      <c r="B16" s="30"/>
      <c r="C16" s="30"/>
      <c r="E16" s="31">
        <v>4759003</v>
      </c>
      <c r="F16" s="31"/>
      <c r="H16" s="9">
        <v>17342047156</v>
      </c>
      <c r="J16" s="9">
        <v>35038842028.530197</v>
      </c>
      <c r="L16" s="9">
        <v>0</v>
      </c>
      <c r="N16" s="9">
        <v>0</v>
      </c>
      <c r="P16" s="9">
        <v>-1758500</v>
      </c>
      <c r="R16" s="9">
        <v>15039828116</v>
      </c>
      <c r="T16" s="9">
        <v>3000503</v>
      </c>
      <c r="V16" s="9">
        <v>8360</v>
      </c>
      <c r="X16" s="9">
        <v>10933984393</v>
      </c>
      <c r="Z16" s="9">
        <v>24890304174.731602</v>
      </c>
      <c r="AB16" s="10">
        <v>0.43684469409165477</v>
      </c>
      <c r="AD16" s="19"/>
    </row>
    <row r="17" spans="1:30" ht="18.75" x14ac:dyDescent="0.2">
      <c r="A17" s="30" t="s">
        <v>27</v>
      </c>
      <c r="B17" s="30"/>
      <c r="C17" s="30"/>
      <c r="E17" s="31">
        <v>3784334</v>
      </c>
      <c r="F17" s="31"/>
      <c r="H17" s="9">
        <v>67137791348</v>
      </c>
      <c r="J17" s="9">
        <v>103302281010.93201</v>
      </c>
      <c r="L17" s="9">
        <v>0</v>
      </c>
      <c r="N17" s="9">
        <v>0</v>
      </c>
      <c r="P17" s="9">
        <v>-1200000</v>
      </c>
      <c r="R17" s="9">
        <v>29583287906</v>
      </c>
      <c r="T17" s="9">
        <v>2584334</v>
      </c>
      <c r="V17" s="9">
        <v>25220</v>
      </c>
      <c r="X17" s="9">
        <v>45848616124</v>
      </c>
      <c r="Z17" s="9">
        <v>64673086016.099602</v>
      </c>
      <c r="AB17" s="10">
        <v>1.1350642514585081</v>
      </c>
      <c r="AD17" s="19"/>
    </row>
    <row r="18" spans="1:30" ht="18.75" x14ac:dyDescent="0.2">
      <c r="A18" s="30" t="s">
        <v>28</v>
      </c>
      <c r="B18" s="30"/>
      <c r="C18" s="30"/>
      <c r="E18" s="31">
        <v>13196288</v>
      </c>
      <c r="F18" s="31"/>
      <c r="H18" s="9">
        <v>70934151417</v>
      </c>
      <c r="J18" s="9">
        <v>224305028284.10901</v>
      </c>
      <c r="L18" s="9">
        <v>0</v>
      </c>
      <c r="N18" s="9">
        <v>0</v>
      </c>
      <c r="P18" s="9">
        <v>-3710000</v>
      </c>
      <c r="R18" s="9">
        <v>64153917489</v>
      </c>
      <c r="T18" s="9">
        <v>9486288</v>
      </c>
      <c r="V18" s="9">
        <v>17230</v>
      </c>
      <c r="X18" s="9">
        <v>50991747777</v>
      </c>
      <c r="Z18" s="9">
        <v>162185283462.48499</v>
      </c>
      <c r="AB18" s="10">
        <v>2.8464811053720904</v>
      </c>
      <c r="AD18" s="19"/>
    </row>
    <row r="19" spans="1:30" ht="18.75" x14ac:dyDescent="0.2">
      <c r="A19" s="30" t="s">
        <v>29</v>
      </c>
      <c r="B19" s="30"/>
      <c r="C19" s="30"/>
      <c r="E19" s="31">
        <v>6323510</v>
      </c>
      <c r="F19" s="31"/>
      <c r="H19" s="9">
        <v>68220170857</v>
      </c>
      <c r="J19" s="9">
        <v>91295855845.035004</v>
      </c>
      <c r="L19" s="9">
        <v>0</v>
      </c>
      <c r="N19" s="9">
        <v>0</v>
      </c>
      <c r="P19" s="9">
        <v>-2802000</v>
      </c>
      <c r="R19" s="9">
        <v>52404013023</v>
      </c>
      <c r="T19" s="9">
        <v>3521510</v>
      </c>
      <c r="V19" s="9">
        <v>18470</v>
      </c>
      <c r="X19" s="9">
        <v>37991244401</v>
      </c>
      <c r="Z19" s="9">
        <v>64539512800.619003</v>
      </c>
      <c r="AB19" s="10">
        <v>1.1327199349710182</v>
      </c>
      <c r="AD19" s="19"/>
    </row>
    <row r="20" spans="1:30" ht="18.75" x14ac:dyDescent="0.2">
      <c r="A20" s="30" t="s">
        <v>30</v>
      </c>
      <c r="B20" s="30"/>
      <c r="C20" s="30"/>
      <c r="E20" s="31">
        <v>585000</v>
      </c>
      <c r="F20" s="31"/>
      <c r="H20" s="9">
        <v>4475351625</v>
      </c>
      <c r="J20" s="9">
        <v>4050575135.0999999</v>
      </c>
      <c r="L20" s="9">
        <v>0</v>
      </c>
      <c r="N20" s="9">
        <v>0</v>
      </c>
      <c r="P20" s="9">
        <v>0</v>
      </c>
      <c r="R20" s="9">
        <v>0</v>
      </c>
      <c r="T20" s="9">
        <v>585000</v>
      </c>
      <c r="V20" s="9">
        <v>6978</v>
      </c>
      <c r="X20" s="9">
        <v>4475351625</v>
      </c>
      <c r="Z20" s="9">
        <v>4050575135.0999999</v>
      </c>
      <c r="AB20" s="10">
        <v>7.1090824899776583E-2</v>
      </c>
      <c r="AD20" s="19"/>
    </row>
    <row r="21" spans="1:30" ht="18.75" x14ac:dyDescent="0.2">
      <c r="A21" s="30" t="s">
        <v>31</v>
      </c>
      <c r="B21" s="30"/>
      <c r="C21" s="30"/>
      <c r="E21" s="31">
        <v>435000</v>
      </c>
      <c r="F21" s="31"/>
      <c r="H21" s="9">
        <v>7458167394</v>
      </c>
      <c r="J21" s="9">
        <v>11373646807.5</v>
      </c>
      <c r="L21" s="9">
        <v>1015000</v>
      </c>
      <c r="N21" s="9">
        <v>0</v>
      </c>
      <c r="P21" s="9">
        <v>-1</v>
      </c>
      <c r="R21" s="9">
        <v>1</v>
      </c>
      <c r="T21" s="9">
        <v>1449999</v>
      </c>
      <c r="V21" s="9">
        <v>9630</v>
      </c>
      <c r="X21" s="9">
        <v>7458162250</v>
      </c>
      <c r="Z21" s="9">
        <v>13855552589.439899</v>
      </c>
      <c r="AB21" s="10">
        <v>0.24317600098071024</v>
      </c>
      <c r="AD21" s="19"/>
    </row>
    <row r="22" spans="1:30" ht="18.75" x14ac:dyDescent="0.2">
      <c r="A22" s="30" t="s">
        <v>32</v>
      </c>
      <c r="B22" s="30"/>
      <c r="C22" s="30"/>
      <c r="E22" s="31">
        <v>9655805</v>
      </c>
      <c r="F22" s="31"/>
      <c r="H22" s="9">
        <v>75997697018</v>
      </c>
      <c r="J22" s="9">
        <v>106446750119.85899</v>
      </c>
      <c r="L22" s="9">
        <v>0</v>
      </c>
      <c r="N22" s="9">
        <v>0</v>
      </c>
      <c r="P22" s="9">
        <v>-3298336</v>
      </c>
      <c r="R22" s="9">
        <v>36181460343</v>
      </c>
      <c r="T22" s="9">
        <v>6357469</v>
      </c>
      <c r="V22" s="9">
        <v>10770</v>
      </c>
      <c r="X22" s="9">
        <v>50037568379</v>
      </c>
      <c r="Z22" s="9">
        <v>67940668485.065102</v>
      </c>
      <c r="AB22" s="10">
        <v>1.1924129304482811</v>
      </c>
      <c r="AD22" s="19"/>
    </row>
    <row r="23" spans="1:30" ht="18.75" x14ac:dyDescent="0.2">
      <c r="A23" s="30" t="s">
        <v>33</v>
      </c>
      <c r="B23" s="30"/>
      <c r="C23" s="30"/>
      <c r="E23" s="31">
        <v>18941363</v>
      </c>
      <c r="F23" s="31"/>
      <c r="H23" s="9">
        <v>49898630383</v>
      </c>
      <c r="J23" s="9">
        <v>54768473413.325104</v>
      </c>
      <c r="L23" s="9">
        <v>0</v>
      </c>
      <c r="N23" s="9">
        <v>0</v>
      </c>
      <c r="P23" s="9">
        <v>0</v>
      </c>
      <c r="R23" s="9">
        <v>0</v>
      </c>
      <c r="T23" s="9">
        <v>18941363</v>
      </c>
      <c r="V23" s="9">
        <v>3540</v>
      </c>
      <c r="X23" s="9">
        <v>49898630383</v>
      </c>
      <c r="Z23" s="9">
        <v>66534109774.595398</v>
      </c>
      <c r="AB23" s="10">
        <v>1.1677267030207805</v>
      </c>
      <c r="AD23" s="19"/>
    </row>
    <row r="24" spans="1:30" ht="18.75" x14ac:dyDescent="0.2">
      <c r="A24" s="30" t="s">
        <v>34</v>
      </c>
      <c r="B24" s="30"/>
      <c r="C24" s="30"/>
      <c r="E24" s="31">
        <v>9447273</v>
      </c>
      <c r="F24" s="31"/>
      <c r="H24" s="9">
        <v>173771315060</v>
      </c>
      <c r="J24" s="9">
        <v>171079981829.707</v>
      </c>
      <c r="L24" s="9">
        <v>0</v>
      </c>
      <c r="N24" s="9">
        <v>0</v>
      </c>
      <c r="P24" s="9">
        <v>-2069239</v>
      </c>
      <c r="R24" s="9">
        <v>49445135645</v>
      </c>
      <c r="T24" s="9">
        <v>7378034</v>
      </c>
      <c r="V24" s="9">
        <v>23400</v>
      </c>
      <c r="X24" s="9">
        <v>135710132510</v>
      </c>
      <c r="Z24" s="9">
        <v>171311442054.01199</v>
      </c>
      <c r="AB24" s="10">
        <v>3.0066524688942291</v>
      </c>
      <c r="AD24" s="19"/>
    </row>
    <row r="25" spans="1:30" ht="18.75" x14ac:dyDescent="0.2">
      <c r="A25" s="30" t="s">
        <v>35</v>
      </c>
      <c r="B25" s="30"/>
      <c r="C25" s="30"/>
      <c r="E25" s="31">
        <v>7900206</v>
      </c>
      <c r="F25" s="31"/>
      <c r="H25" s="9">
        <v>97837301507</v>
      </c>
      <c r="J25" s="9">
        <v>150903395096.685</v>
      </c>
      <c r="L25" s="9">
        <v>0</v>
      </c>
      <c r="N25" s="9">
        <v>0</v>
      </c>
      <c r="P25" s="9">
        <v>-1332615</v>
      </c>
      <c r="R25" s="9">
        <v>28345968269</v>
      </c>
      <c r="T25" s="9">
        <v>6567591</v>
      </c>
      <c r="V25" s="9">
        <v>20490</v>
      </c>
      <c r="X25" s="9">
        <v>81334003288</v>
      </c>
      <c r="Z25" s="9">
        <v>133529713956.96899</v>
      </c>
      <c r="AB25" s="10">
        <v>2.3435530010475372</v>
      </c>
      <c r="AD25" s="19"/>
    </row>
    <row r="26" spans="1:30" ht="18.75" x14ac:dyDescent="0.2">
      <c r="A26" s="30" t="s">
        <v>36</v>
      </c>
      <c r="B26" s="30"/>
      <c r="C26" s="30"/>
      <c r="E26" s="31">
        <v>14154555</v>
      </c>
      <c r="F26" s="31"/>
      <c r="H26" s="9">
        <v>88667944977</v>
      </c>
      <c r="J26" s="9">
        <v>94804696956.487503</v>
      </c>
      <c r="L26" s="9">
        <v>0</v>
      </c>
      <c r="N26" s="9">
        <v>0</v>
      </c>
      <c r="P26" s="9">
        <v>-1200000</v>
      </c>
      <c r="R26" s="9">
        <v>9680586219</v>
      </c>
      <c r="T26" s="9">
        <v>12954555</v>
      </c>
      <c r="V26" s="9">
        <v>7320</v>
      </c>
      <c r="X26" s="9">
        <v>81150821767</v>
      </c>
      <c r="Z26" s="9">
        <v>94094327241.701996</v>
      </c>
      <c r="AB26" s="10">
        <v>1.6514305052724252</v>
      </c>
      <c r="AD26" s="19"/>
    </row>
    <row r="27" spans="1:30" ht="18.75" x14ac:dyDescent="0.2">
      <c r="A27" s="30" t="s">
        <v>37</v>
      </c>
      <c r="B27" s="30"/>
      <c r="C27" s="30"/>
      <c r="E27" s="31">
        <v>1260362</v>
      </c>
      <c r="F27" s="31"/>
      <c r="H27" s="9">
        <v>70136037296</v>
      </c>
      <c r="J27" s="9">
        <v>201474785620.314</v>
      </c>
      <c r="L27" s="9">
        <v>0</v>
      </c>
      <c r="N27" s="9">
        <v>0</v>
      </c>
      <c r="P27" s="9">
        <v>-371191</v>
      </c>
      <c r="R27" s="9">
        <v>63241746836</v>
      </c>
      <c r="T27" s="9">
        <v>889171</v>
      </c>
      <c r="V27" s="9">
        <v>161100</v>
      </c>
      <c r="X27" s="9">
        <v>49480173496</v>
      </c>
      <c r="Z27" s="9">
        <v>142138160786.18701</v>
      </c>
      <c r="AB27" s="10">
        <v>2.4946381101452273</v>
      </c>
      <c r="AD27" s="19"/>
    </row>
    <row r="28" spans="1:30" ht="18.75" x14ac:dyDescent="0.2">
      <c r="A28" s="30" t="s">
        <v>38</v>
      </c>
      <c r="B28" s="30"/>
      <c r="C28" s="30"/>
      <c r="E28" s="31">
        <v>711458</v>
      </c>
      <c r="F28" s="31"/>
      <c r="H28" s="9">
        <v>48714893547</v>
      </c>
      <c r="J28" s="9">
        <v>137238318725.90401</v>
      </c>
      <c r="L28" s="9">
        <v>0</v>
      </c>
      <c r="N28" s="9">
        <v>0</v>
      </c>
      <c r="P28" s="9">
        <v>-147535</v>
      </c>
      <c r="R28" s="9">
        <v>33075755767</v>
      </c>
      <c r="T28" s="9">
        <v>563923</v>
      </c>
      <c r="V28" s="9">
        <v>213100</v>
      </c>
      <c r="X28" s="9">
        <v>38612889187</v>
      </c>
      <c r="Z28" s="9">
        <v>119243061807.25101</v>
      </c>
      <c r="AB28" s="10">
        <v>2.0928108588814607</v>
      </c>
      <c r="AD28" s="19"/>
    </row>
    <row r="29" spans="1:30" ht="18.75" x14ac:dyDescent="0.2">
      <c r="A29" s="30" t="s">
        <v>39</v>
      </c>
      <c r="B29" s="30"/>
      <c r="C29" s="30"/>
      <c r="E29" s="31">
        <v>25206592</v>
      </c>
      <c r="F29" s="31"/>
      <c r="H29" s="9">
        <v>47064176905</v>
      </c>
      <c r="J29" s="9">
        <v>199843842900.28201</v>
      </c>
      <c r="L29" s="9">
        <v>0</v>
      </c>
      <c r="N29" s="9">
        <v>0</v>
      </c>
      <c r="P29" s="9">
        <v>-7373000</v>
      </c>
      <c r="R29" s="9">
        <v>63337178351</v>
      </c>
      <c r="T29" s="9">
        <v>17833592</v>
      </c>
      <c r="V29" s="9">
        <v>8750</v>
      </c>
      <c r="X29" s="9">
        <v>33297771035</v>
      </c>
      <c r="Z29" s="9">
        <v>154837710421.10001</v>
      </c>
      <c r="AB29" s="10">
        <v>2.7175253370919092</v>
      </c>
      <c r="AD29" s="19"/>
    </row>
    <row r="30" spans="1:30" ht="18.75" x14ac:dyDescent="0.2">
      <c r="A30" s="30" t="s">
        <v>40</v>
      </c>
      <c r="B30" s="30"/>
      <c r="C30" s="30"/>
      <c r="E30" s="31">
        <v>3848189</v>
      </c>
      <c r="F30" s="31"/>
      <c r="H30" s="9">
        <v>42002944471</v>
      </c>
      <c r="J30" s="9">
        <v>14639908541.281</v>
      </c>
      <c r="L30" s="9">
        <v>0</v>
      </c>
      <c r="N30" s="9">
        <v>0</v>
      </c>
      <c r="P30" s="9">
        <v>-2130737</v>
      </c>
      <c r="R30" s="9">
        <v>24799760909</v>
      </c>
      <c r="T30" s="9">
        <v>1717452</v>
      </c>
      <c r="V30" s="9">
        <v>10700</v>
      </c>
      <c r="X30" s="9">
        <v>18745971414</v>
      </c>
      <c r="Z30" s="9">
        <v>18234684227.627998</v>
      </c>
      <c r="AB30" s="10">
        <v>0.32003325461015469</v>
      </c>
      <c r="AD30" s="19"/>
    </row>
    <row r="31" spans="1:30" ht="18.75" x14ac:dyDescent="0.2">
      <c r="A31" s="30" t="s">
        <v>41</v>
      </c>
      <c r="B31" s="30"/>
      <c r="C31" s="30"/>
      <c r="E31" s="31">
        <v>101424578</v>
      </c>
      <c r="F31" s="31"/>
      <c r="H31" s="9">
        <v>204728774990</v>
      </c>
      <c r="J31" s="9">
        <v>254922553708.548</v>
      </c>
      <c r="L31" s="9">
        <v>0</v>
      </c>
      <c r="N31" s="9">
        <v>0</v>
      </c>
      <c r="P31" s="9">
        <v>-13471857</v>
      </c>
      <c r="R31" s="9">
        <v>44279464986</v>
      </c>
      <c r="T31" s="9">
        <v>87952721</v>
      </c>
      <c r="V31" s="9">
        <v>3260</v>
      </c>
      <c r="X31" s="9">
        <v>177535398054</v>
      </c>
      <c r="Z31" s="9">
        <v>284509479481.34399</v>
      </c>
      <c r="AB31" s="10">
        <v>4.9933683275907113</v>
      </c>
      <c r="AD31" s="19"/>
    </row>
    <row r="32" spans="1:30" ht="18.75" x14ac:dyDescent="0.2">
      <c r="A32" s="30" t="s">
        <v>42</v>
      </c>
      <c r="B32" s="30"/>
      <c r="C32" s="30"/>
      <c r="E32" s="31">
        <v>5932246</v>
      </c>
      <c r="F32" s="31"/>
      <c r="H32" s="9">
        <v>55090078889</v>
      </c>
      <c r="J32" s="9">
        <v>149514299355.86801</v>
      </c>
      <c r="L32" s="9">
        <v>0</v>
      </c>
      <c r="N32" s="9">
        <v>0</v>
      </c>
      <c r="P32" s="9">
        <v>-848973</v>
      </c>
      <c r="R32" s="9">
        <v>27215110870</v>
      </c>
      <c r="T32" s="9">
        <v>5083273</v>
      </c>
      <c r="V32" s="9">
        <v>28720</v>
      </c>
      <c r="X32" s="9">
        <v>47206051568</v>
      </c>
      <c r="Z32" s="9">
        <v>144863085487.67099</v>
      </c>
      <c r="AB32" s="10">
        <v>2.542462712419514</v>
      </c>
      <c r="AD32" s="19"/>
    </row>
    <row r="33" spans="1:30" ht="18.75" x14ac:dyDescent="0.2">
      <c r="A33" s="30" t="s">
        <v>43</v>
      </c>
      <c r="B33" s="30"/>
      <c r="C33" s="30"/>
      <c r="E33" s="31">
        <v>43274421</v>
      </c>
      <c r="F33" s="31"/>
      <c r="H33" s="9">
        <v>77697396018</v>
      </c>
      <c r="J33" s="9">
        <v>104773379730.63499</v>
      </c>
      <c r="L33" s="9">
        <v>0</v>
      </c>
      <c r="N33" s="9">
        <v>0</v>
      </c>
      <c r="P33" s="9">
        <v>-6300000</v>
      </c>
      <c r="R33" s="9">
        <v>16846990992</v>
      </c>
      <c r="T33" s="9">
        <v>36974421</v>
      </c>
      <c r="V33" s="9">
        <v>2509</v>
      </c>
      <c r="X33" s="9">
        <v>66386011979</v>
      </c>
      <c r="Z33" s="9">
        <v>92051719292.705994</v>
      </c>
      <c r="AB33" s="10">
        <v>1.6155811063111141</v>
      </c>
      <c r="AD33" s="19"/>
    </row>
    <row r="34" spans="1:30" ht="18.75" x14ac:dyDescent="0.2">
      <c r="A34" s="30" t="s">
        <v>44</v>
      </c>
      <c r="B34" s="30"/>
      <c r="C34" s="30"/>
      <c r="E34" s="31">
        <v>3000000</v>
      </c>
      <c r="F34" s="31"/>
      <c r="H34" s="9">
        <v>51019281531</v>
      </c>
      <c r="J34" s="9">
        <v>75238872750</v>
      </c>
      <c r="L34" s="9">
        <v>0</v>
      </c>
      <c r="N34" s="9">
        <v>0</v>
      </c>
      <c r="P34" s="9">
        <v>0</v>
      </c>
      <c r="R34" s="9">
        <v>0</v>
      </c>
      <c r="T34" s="9">
        <v>3000000</v>
      </c>
      <c r="V34" s="9">
        <v>27250</v>
      </c>
      <c r="X34" s="9">
        <v>51019281531</v>
      </c>
      <c r="Z34" s="9">
        <v>81118072500</v>
      </c>
      <c r="AB34" s="10">
        <v>1.4236868829647111</v>
      </c>
      <c r="AD34" s="19"/>
    </row>
    <row r="35" spans="1:30" ht="18.75" x14ac:dyDescent="0.2">
      <c r="A35" s="30" t="s">
        <v>45</v>
      </c>
      <c r="B35" s="30"/>
      <c r="C35" s="30"/>
      <c r="E35" s="31">
        <v>3522150</v>
      </c>
      <c r="F35" s="31"/>
      <c r="H35" s="9">
        <v>35420619942</v>
      </c>
      <c r="J35" s="9">
        <v>120260327287.005</v>
      </c>
      <c r="L35" s="9">
        <v>0</v>
      </c>
      <c r="N35" s="9">
        <v>0</v>
      </c>
      <c r="P35" s="9">
        <v>-628717</v>
      </c>
      <c r="R35" s="9">
        <v>24145075291</v>
      </c>
      <c r="T35" s="9">
        <v>2893433</v>
      </c>
      <c r="V35" s="9">
        <v>38400</v>
      </c>
      <c r="X35" s="9">
        <v>29097906290</v>
      </c>
      <c r="Z35" s="9">
        <v>110248963695.744</v>
      </c>
      <c r="AB35" s="10">
        <v>1.9349572621327187</v>
      </c>
      <c r="AD35" s="19"/>
    </row>
    <row r="36" spans="1:30" ht="18.75" x14ac:dyDescent="0.2">
      <c r="A36" s="30" t="s">
        <v>46</v>
      </c>
      <c r="B36" s="30"/>
      <c r="C36" s="30"/>
      <c r="E36" s="31">
        <v>24859229</v>
      </c>
      <c r="F36" s="31"/>
      <c r="H36" s="9">
        <v>110639683209</v>
      </c>
      <c r="J36" s="9">
        <v>473114348125.539</v>
      </c>
      <c r="L36" s="9">
        <v>0</v>
      </c>
      <c r="N36" s="9">
        <v>0</v>
      </c>
      <c r="P36" s="9">
        <v>-10485823</v>
      </c>
      <c r="R36" s="9">
        <v>278487348191</v>
      </c>
      <c r="T36" s="9">
        <v>14373406</v>
      </c>
      <c r="V36" s="9">
        <v>24310</v>
      </c>
      <c r="X36" s="9">
        <v>63970973795</v>
      </c>
      <c r="Z36" s="9">
        <v>346716502586.08197</v>
      </c>
      <c r="AB36" s="10">
        <v>6.0851512076942571</v>
      </c>
      <c r="AD36" s="19"/>
    </row>
    <row r="37" spans="1:30" ht="18.75" x14ac:dyDescent="0.2">
      <c r="A37" s="30" t="s">
        <v>47</v>
      </c>
      <c r="B37" s="30"/>
      <c r="C37" s="30"/>
      <c r="E37" s="31">
        <v>5471764</v>
      </c>
      <c r="F37" s="31"/>
      <c r="H37" s="9">
        <v>78066622882</v>
      </c>
      <c r="J37" s="9">
        <v>226680258283.69</v>
      </c>
      <c r="L37" s="9">
        <v>13816204</v>
      </c>
      <c r="N37" s="9">
        <v>0</v>
      </c>
      <c r="P37" s="9">
        <v>0</v>
      </c>
      <c r="R37" s="9">
        <v>0</v>
      </c>
      <c r="T37" s="9">
        <v>19287968</v>
      </c>
      <c r="V37" s="9">
        <v>12196</v>
      </c>
      <c r="X37" s="9">
        <v>78066622882</v>
      </c>
      <c r="Z37" s="9">
        <v>233417683001.763</v>
      </c>
      <c r="AB37" s="10">
        <v>4.0966665417453676</v>
      </c>
      <c r="AD37" s="19"/>
    </row>
    <row r="38" spans="1:30" ht="18.75" x14ac:dyDescent="0.2">
      <c r="A38" s="30" t="s">
        <v>48</v>
      </c>
      <c r="B38" s="30"/>
      <c r="C38" s="30"/>
      <c r="E38" s="31">
        <v>7196401</v>
      </c>
      <c r="F38" s="31"/>
      <c r="H38" s="9">
        <v>80422610234</v>
      </c>
      <c r="J38" s="9">
        <v>167736753548.142</v>
      </c>
      <c r="L38" s="9">
        <v>0</v>
      </c>
      <c r="N38" s="9">
        <v>0</v>
      </c>
      <c r="P38" s="9">
        <v>-778445</v>
      </c>
      <c r="R38" s="9">
        <v>21628874502</v>
      </c>
      <c r="T38" s="9">
        <v>6417956</v>
      </c>
      <c r="V38" s="9">
        <v>28410</v>
      </c>
      <c r="X38" s="9">
        <v>71723181334</v>
      </c>
      <c r="Z38" s="9">
        <v>180924687135.409</v>
      </c>
      <c r="AB38" s="10">
        <v>3.1753725888787119</v>
      </c>
      <c r="AD38" s="19"/>
    </row>
    <row r="39" spans="1:30" ht="18.75" x14ac:dyDescent="0.2">
      <c r="A39" s="30" t="s">
        <v>49</v>
      </c>
      <c r="B39" s="30"/>
      <c r="C39" s="30"/>
      <c r="E39" s="31">
        <v>9835845</v>
      </c>
      <c r="F39" s="31"/>
      <c r="H39" s="9">
        <v>31772903921</v>
      </c>
      <c r="J39" s="9">
        <v>61291631405.982002</v>
      </c>
      <c r="L39" s="9">
        <v>0</v>
      </c>
      <c r="N39" s="9">
        <v>0</v>
      </c>
      <c r="P39" s="9">
        <v>-1000000</v>
      </c>
      <c r="R39" s="9">
        <v>6892825987</v>
      </c>
      <c r="T39" s="9">
        <v>8835845</v>
      </c>
      <c r="V39" s="9">
        <v>6760</v>
      </c>
      <c r="X39" s="9">
        <v>28542586251</v>
      </c>
      <c r="Z39" s="9">
        <v>59268596886.694</v>
      </c>
      <c r="AB39" s="10">
        <v>1.0402111558963554</v>
      </c>
      <c r="AD39" s="19"/>
    </row>
    <row r="40" spans="1:30" ht="18.75" x14ac:dyDescent="0.2">
      <c r="A40" s="30" t="s">
        <v>50</v>
      </c>
      <c r="B40" s="30"/>
      <c r="C40" s="30"/>
      <c r="E40" s="31">
        <v>10681789</v>
      </c>
      <c r="F40" s="31"/>
      <c r="H40" s="9">
        <v>34822434093</v>
      </c>
      <c r="J40" s="9">
        <v>83627836103.426697</v>
      </c>
      <c r="L40" s="9">
        <v>0</v>
      </c>
      <c r="N40" s="9">
        <v>0</v>
      </c>
      <c r="P40" s="9">
        <v>-4647789</v>
      </c>
      <c r="R40" s="9">
        <v>40353870523</v>
      </c>
      <c r="T40" s="9">
        <v>6034000</v>
      </c>
      <c r="V40" s="9">
        <v>8030</v>
      </c>
      <c r="X40" s="9">
        <v>19670728126</v>
      </c>
      <c r="Z40" s="9">
        <v>48078478155.400002</v>
      </c>
      <c r="AB40" s="10">
        <v>0.84381564543152054</v>
      </c>
      <c r="AD40" s="19"/>
    </row>
    <row r="41" spans="1:30" ht="18.75" x14ac:dyDescent="0.2">
      <c r="A41" s="30" t="s">
        <v>51</v>
      </c>
      <c r="B41" s="30"/>
      <c r="C41" s="30"/>
      <c r="E41" s="31">
        <v>125000</v>
      </c>
      <c r="F41" s="31"/>
      <c r="H41" s="9">
        <v>4912955598</v>
      </c>
      <c r="J41" s="9">
        <v>6062769700</v>
      </c>
      <c r="L41" s="9">
        <v>0</v>
      </c>
      <c r="N41" s="9">
        <v>0</v>
      </c>
      <c r="P41" s="9">
        <v>0</v>
      </c>
      <c r="R41" s="9">
        <v>0</v>
      </c>
      <c r="T41" s="9">
        <v>125000</v>
      </c>
      <c r="V41" s="9">
        <v>51140</v>
      </c>
      <c r="X41" s="9">
        <v>4912955598</v>
      </c>
      <c r="Z41" s="9">
        <v>6343085975</v>
      </c>
      <c r="AB41" s="10">
        <v>0.11132621895231702</v>
      </c>
      <c r="AD41" s="19"/>
    </row>
    <row r="42" spans="1:30" ht="18.75" x14ac:dyDescent="0.2">
      <c r="A42" s="30" t="s">
        <v>52</v>
      </c>
      <c r="B42" s="30"/>
      <c r="C42" s="30"/>
      <c r="E42" s="31">
        <v>219000</v>
      </c>
      <c r="F42" s="31"/>
      <c r="H42" s="9">
        <v>5291854767</v>
      </c>
      <c r="J42" s="9">
        <v>5975946060</v>
      </c>
      <c r="L42" s="9">
        <v>0</v>
      </c>
      <c r="N42" s="9">
        <v>0</v>
      </c>
      <c r="P42" s="9">
        <v>0</v>
      </c>
      <c r="R42" s="9">
        <v>0</v>
      </c>
      <c r="T42" s="9">
        <v>219000</v>
      </c>
      <c r="V42" s="9">
        <v>30070</v>
      </c>
      <c r="X42" s="9">
        <v>5291854767</v>
      </c>
      <c r="Z42" s="9">
        <v>6534425399.1000004</v>
      </c>
      <c r="AB42" s="10">
        <v>0.11468437848310706</v>
      </c>
      <c r="AD42" s="19"/>
    </row>
    <row r="43" spans="1:30" ht="18.75" x14ac:dyDescent="0.2">
      <c r="A43" s="30" t="s">
        <v>53</v>
      </c>
      <c r="B43" s="30"/>
      <c r="C43" s="30"/>
      <c r="E43" s="31">
        <v>0</v>
      </c>
      <c r="F43" s="31"/>
      <c r="H43" s="9">
        <v>0</v>
      </c>
      <c r="J43" s="9">
        <v>0</v>
      </c>
      <c r="L43" s="9">
        <v>3910000</v>
      </c>
      <c r="N43" s="9">
        <v>37635245177</v>
      </c>
      <c r="P43" s="9">
        <v>0</v>
      </c>
      <c r="R43" s="9">
        <v>0</v>
      </c>
      <c r="T43" s="9">
        <v>3910000</v>
      </c>
      <c r="V43" s="9">
        <v>11380</v>
      </c>
      <c r="X43" s="9">
        <v>37635245177</v>
      </c>
      <c r="Z43" s="9">
        <v>44151847466</v>
      </c>
      <c r="AB43" s="10">
        <v>0.77490014442839383</v>
      </c>
      <c r="AD43" s="19"/>
    </row>
    <row r="44" spans="1:30" ht="18.75" x14ac:dyDescent="0.2">
      <c r="A44" s="30" t="s">
        <v>54</v>
      </c>
      <c r="B44" s="30"/>
      <c r="C44" s="30"/>
      <c r="E44" s="31">
        <v>0</v>
      </c>
      <c r="F44" s="31"/>
      <c r="H44" s="9">
        <v>0</v>
      </c>
      <c r="J44" s="9">
        <v>0</v>
      </c>
      <c r="L44" s="9">
        <v>1436000</v>
      </c>
      <c r="N44" s="9">
        <v>20042370954</v>
      </c>
      <c r="P44" s="9">
        <v>0</v>
      </c>
      <c r="R44" s="9">
        <v>0</v>
      </c>
      <c r="T44" s="9">
        <v>1436000</v>
      </c>
      <c r="V44" s="9">
        <v>13650</v>
      </c>
      <c r="X44" s="9">
        <v>20042370954</v>
      </c>
      <c r="Z44" s="9">
        <v>19449881178</v>
      </c>
      <c r="AB44" s="10">
        <v>0.34136093049228733</v>
      </c>
      <c r="AD44" s="19"/>
    </row>
    <row r="45" spans="1:30" ht="18.75" x14ac:dyDescent="0.2">
      <c r="A45" s="30" t="s">
        <v>55</v>
      </c>
      <c r="B45" s="30"/>
      <c r="C45" s="30"/>
      <c r="E45" s="31">
        <v>0</v>
      </c>
      <c r="F45" s="31"/>
      <c r="H45" s="9">
        <v>0</v>
      </c>
      <c r="J45" s="9">
        <v>0</v>
      </c>
      <c r="L45" s="9">
        <v>2660000</v>
      </c>
      <c r="N45" s="9">
        <v>29920803155</v>
      </c>
      <c r="P45" s="9">
        <v>0</v>
      </c>
      <c r="R45" s="9">
        <v>0</v>
      </c>
      <c r="T45" s="9">
        <v>2660000</v>
      </c>
      <c r="V45" s="9">
        <v>11600</v>
      </c>
      <c r="X45" s="9">
        <v>29920803155</v>
      </c>
      <c r="Z45" s="9">
        <v>30617483120</v>
      </c>
      <c r="AB45" s="10">
        <v>0.5373612533426193</v>
      </c>
      <c r="AD45" s="19"/>
    </row>
    <row r="46" spans="1:30" ht="18.75" x14ac:dyDescent="0.2">
      <c r="A46" s="33" t="s">
        <v>56</v>
      </c>
      <c r="B46" s="33"/>
      <c r="C46" s="33"/>
      <c r="D46" s="12"/>
      <c r="E46" s="31">
        <v>0</v>
      </c>
      <c r="F46" s="31"/>
      <c r="H46" s="13">
        <v>0</v>
      </c>
      <c r="J46" s="13">
        <v>0</v>
      </c>
      <c r="L46" s="9">
        <v>302000</v>
      </c>
      <c r="N46" s="13">
        <v>6358768248</v>
      </c>
      <c r="P46" s="9">
        <v>-151000</v>
      </c>
      <c r="R46" s="13">
        <v>4198598166</v>
      </c>
      <c r="T46" s="9">
        <v>151000</v>
      </c>
      <c r="V46" s="9">
        <v>26420</v>
      </c>
      <c r="X46" s="13">
        <v>3179384123</v>
      </c>
      <c r="Z46" s="13">
        <f>3958581783.4-14</f>
        <v>3958581769.4000001</v>
      </c>
      <c r="AB46" s="10">
        <v>6.9476267945568077E-2</v>
      </c>
      <c r="AD46" s="19"/>
    </row>
    <row r="47" spans="1:30" ht="21.75" thickBot="1" x14ac:dyDescent="0.25">
      <c r="A47" s="32" t="s">
        <v>57</v>
      </c>
      <c r="B47" s="32"/>
      <c r="C47" s="32"/>
      <c r="D47" s="32"/>
      <c r="F47" s="9"/>
      <c r="H47" s="16">
        <f>SUM(H9:H46)</f>
        <v>2387100087751</v>
      </c>
      <c r="J47" s="16">
        <f>SUM(J9:J46)</f>
        <v>4808872250246.793</v>
      </c>
      <c r="L47" s="9">
        <f>SUM(L9:L46)</f>
        <v>23139204</v>
      </c>
      <c r="N47" s="16">
        <v>93957187534</v>
      </c>
      <c r="P47" s="9">
        <f>SUM(P9:P46)</f>
        <v>-113037946</v>
      </c>
      <c r="R47" s="16">
        <f>SUM(R9:R46)</f>
        <v>1471493539728</v>
      </c>
      <c r="T47" s="9"/>
      <c r="V47" s="9"/>
      <c r="X47" s="16">
        <f>SUM(X9:X46)</f>
        <v>1925230759089</v>
      </c>
      <c r="Z47" s="16">
        <f>SUM(Z9:Z46)</f>
        <v>4187609056627.6079</v>
      </c>
      <c r="AB47" s="17">
        <f>SUM(AB9:AB46)</f>
        <v>73.495879539111996</v>
      </c>
    </row>
    <row r="48" spans="1:30" ht="13.5" thickTop="1" x14ac:dyDescent="0.2">
      <c r="H48" s="19"/>
      <c r="X48" s="19"/>
    </row>
    <row r="49" spans="8:24" x14ac:dyDescent="0.2">
      <c r="H49" s="19"/>
      <c r="X49" s="19"/>
    </row>
    <row r="50" spans="8:24" x14ac:dyDescent="0.2">
      <c r="X50" s="19"/>
    </row>
    <row r="51" spans="8:24" x14ac:dyDescent="0.2">
      <c r="X51" s="19"/>
    </row>
  </sheetData>
  <mergeCells count="90">
    <mergeCell ref="A47:D47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6"/>
  <sheetViews>
    <sheetView rightToLeft="1" view="pageBreakPreview" zoomScale="115" zoomScaleNormal="100" zoomScaleSheetLayoutView="115" workbookViewId="0">
      <selection activeCell="G27" sqref="G27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0.5703125" bestFit="1" customWidth="1"/>
    <col min="4" max="4" width="1.28515625" customWidth="1"/>
    <col min="5" max="5" width="10.57031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</row>
    <row r="2" spans="1:49" ht="25.5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</row>
    <row r="3" spans="1:49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</row>
    <row r="5" spans="1:49" ht="24" x14ac:dyDescent="0.2">
      <c r="A5" s="25" t="s">
        <v>58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2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21" x14ac:dyDescent="0.2">
      <c r="A8" s="26" t="s">
        <v>59</v>
      </c>
      <c r="B8" s="26"/>
      <c r="C8" s="26"/>
      <c r="D8" s="26"/>
      <c r="E8" s="26"/>
      <c r="F8" s="26"/>
      <c r="G8" s="26"/>
      <c r="I8" s="26" t="s">
        <v>60</v>
      </c>
      <c r="J8" s="26"/>
      <c r="K8" s="26"/>
      <c r="M8" s="26" t="s">
        <v>61</v>
      </c>
      <c r="N8" s="26"/>
      <c r="O8" s="26"/>
      <c r="Q8" s="26" t="s">
        <v>62</v>
      </c>
      <c r="R8" s="26"/>
      <c r="S8" s="26"/>
      <c r="T8" s="26"/>
      <c r="U8" s="26"/>
      <c r="W8" s="26" t="s">
        <v>63</v>
      </c>
      <c r="X8" s="26"/>
      <c r="Y8" s="26"/>
      <c r="Z8" s="26"/>
      <c r="AA8" s="26"/>
      <c r="AC8" s="26" t="s">
        <v>60</v>
      </c>
      <c r="AD8" s="26"/>
      <c r="AE8" s="26"/>
      <c r="AF8" s="26"/>
      <c r="AG8" s="26"/>
      <c r="AI8" s="26" t="s">
        <v>61</v>
      </c>
      <c r="AJ8" s="26"/>
      <c r="AK8" s="26"/>
      <c r="AM8" s="26" t="s">
        <v>62</v>
      </c>
      <c r="AN8" s="26"/>
      <c r="AO8" s="26"/>
      <c r="AQ8" s="26" t="s">
        <v>63</v>
      </c>
      <c r="AR8" s="26"/>
      <c r="AS8" s="26"/>
    </row>
    <row r="9" spans="1:49" ht="18.75" x14ac:dyDescent="0.2">
      <c r="A9" s="28" t="s">
        <v>64</v>
      </c>
      <c r="B9" s="28"/>
      <c r="C9" s="28"/>
      <c r="D9" s="28"/>
      <c r="E9" s="28"/>
      <c r="F9" s="28"/>
      <c r="G9" s="28"/>
      <c r="I9" s="29">
        <v>3000000</v>
      </c>
      <c r="J9" s="29"/>
      <c r="K9" s="29"/>
      <c r="M9" s="29">
        <v>27524</v>
      </c>
      <c r="N9" s="29"/>
      <c r="O9" s="29"/>
      <c r="Q9" s="28" t="s">
        <v>65</v>
      </c>
      <c r="R9" s="28"/>
      <c r="S9" s="28"/>
      <c r="T9" s="28"/>
      <c r="U9" s="28"/>
      <c r="W9" s="34">
        <v>0.378147424074392</v>
      </c>
      <c r="X9" s="34"/>
      <c r="Y9" s="34"/>
      <c r="Z9" s="34"/>
      <c r="AA9" s="34"/>
      <c r="AC9" s="29">
        <v>3000000</v>
      </c>
      <c r="AD9" s="29"/>
      <c r="AE9" s="29"/>
      <c r="AF9" s="29"/>
      <c r="AG9" s="29"/>
      <c r="AI9" s="29">
        <v>27524</v>
      </c>
      <c r="AJ9" s="29"/>
      <c r="AK9" s="29"/>
      <c r="AM9" s="28" t="s">
        <v>65</v>
      </c>
      <c r="AN9" s="28"/>
      <c r="AO9" s="28"/>
      <c r="AQ9" s="34">
        <v>0.378147424074392</v>
      </c>
      <c r="AR9" s="34"/>
      <c r="AS9" s="34"/>
    </row>
    <row r="10" spans="1:49" ht="24" x14ac:dyDescent="0.2">
      <c r="A10" s="25" t="s">
        <v>66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</row>
    <row r="11" spans="1:49" ht="21" x14ac:dyDescent="0.2">
      <c r="C11" s="26" t="s">
        <v>7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Y11" s="26" t="s">
        <v>9</v>
      </c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</row>
    <row r="12" spans="1:49" ht="21" x14ac:dyDescent="0.2">
      <c r="A12" s="2" t="s">
        <v>59</v>
      </c>
      <c r="C12" s="4" t="s">
        <v>67</v>
      </c>
      <c r="D12" s="3"/>
      <c r="E12" s="4" t="s">
        <v>68</v>
      </c>
      <c r="F12" s="3"/>
      <c r="G12" s="27" t="s">
        <v>69</v>
      </c>
      <c r="H12" s="27"/>
      <c r="I12" s="27"/>
      <c r="J12" s="3"/>
      <c r="K12" s="27" t="s">
        <v>70</v>
      </c>
      <c r="L12" s="27"/>
      <c r="M12" s="27"/>
      <c r="N12" s="3"/>
      <c r="O12" s="27" t="s">
        <v>61</v>
      </c>
      <c r="P12" s="27"/>
      <c r="Q12" s="27"/>
      <c r="R12" s="3"/>
      <c r="S12" s="27" t="s">
        <v>62</v>
      </c>
      <c r="T12" s="27"/>
      <c r="U12" s="27"/>
      <c r="V12" s="27"/>
      <c r="W12" s="27"/>
      <c r="Y12" s="27" t="s">
        <v>67</v>
      </c>
      <c r="Z12" s="27"/>
      <c r="AA12" s="27"/>
      <c r="AB12" s="27"/>
      <c r="AC12" s="27"/>
      <c r="AD12" s="3"/>
      <c r="AE12" s="27" t="s">
        <v>68</v>
      </c>
      <c r="AF12" s="27"/>
      <c r="AG12" s="27"/>
      <c r="AH12" s="27"/>
      <c r="AI12" s="27"/>
      <c r="AJ12" s="3"/>
      <c r="AK12" s="27" t="s">
        <v>69</v>
      </c>
      <c r="AL12" s="27"/>
      <c r="AM12" s="27"/>
      <c r="AN12" s="3"/>
      <c r="AO12" s="27" t="s">
        <v>70</v>
      </c>
      <c r="AP12" s="27"/>
      <c r="AQ12" s="27"/>
      <c r="AR12" s="3"/>
      <c r="AS12" s="27" t="s">
        <v>61</v>
      </c>
      <c r="AT12" s="27"/>
      <c r="AU12" s="3"/>
      <c r="AV12" s="4" t="s">
        <v>62</v>
      </c>
    </row>
    <row r="13" spans="1:49" ht="24" x14ac:dyDescent="0.2">
      <c r="A13" s="25" t="s">
        <v>71</v>
      </c>
      <c r="B13" s="25"/>
      <c r="C13" s="35"/>
      <c r="D13" s="25"/>
      <c r="E13" s="35"/>
      <c r="F13" s="25"/>
      <c r="G13" s="35"/>
      <c r="H13" s="35"/>
      <c r="I13" s="35"/>
      <c r="J13" s="25"/>
      <c r="K13" s="35"/>
      <c r="L13" s="35"/>
      <c r="M13" s="35"/>
      <c r="N13" s="25"/>
      <c r="O13" s="35"/>
      <c r="P13" s="35"/>
      <c r="Q13" s="35"/>
      <c r="R13" s="25"/>
      <c r="S13" s="35"/>
      <c r="T13" s="35"/>
      <c r="U13" s="35"/>
      <c r="V13" s="35"/>
      <c r="W13" s="35"/>
      <c r="X13" s="25"/>
      <c r="Y13" s="35"/>
      <c r="Z13" s="35"/>
      <c r="AA13" s="35"/>
      <c r="AB13" s="35"/>
      <c r="AC13" s="35"/>
      <c r="AD13" s="25"/>
      <c r="AE13" s="35"/>
      <c r="AF13" s="35"/>
      <c r="AG13" s="35"/>
      <c r="AH13" s="35"/>
      <c r="AI13" s="35"/>
      <c r="AJ13" s="25"/>
      <c r="AK13" s="35"/>
      <c r="AL13" s="35"/>
      <c r="AM13" s="35"/>
      <c r="AN13" s="25"/>
      <c r="AO13" s="35"/>
      <c r="AP13" s="35"/>
      <c r="AQ13" s="35"/>
      <c r="AR13" s="25"/>
      <c r="AS13" s="35"/>
      <c r="AT13" s="35"/>
      <c r="AU13" s="25"/>
      <c r="AV13" s="35"/>
      <c r="AW13" s="25"/>
    </row>
    <row r="14" spans="1:49" ht="21" x14ac:dyDescent="0.2">
      <c r="C14" s="26" t="s">
        <v>7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O14" s="26" t="s">
        <v>9</v>
      </c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</row>
    <row r="15" spans="1:49" ht="21" x14ac:dyDescent="0.2">
      <c r="A15" s="2" t="s">
        <v>59</v>
      </c>
      <c r="C15" s="4" t="s">
        <v>68</v>
      </c>
      <c r="D15" s="3"/>
      <c r="E15" s="4" t="s">
        <v>70</v>
      </c>
      <c r="F15" s="3"/>
      <c r="G15" s="27" t="s">
        <v>61</v>
      </c>
      <c r="H15" s="27"/>
      <c r="I15" s="27"/>
      <c r="J15" s="3"/>
      <c r="K15" s="27" t="s">
        <v>62</v>
      </c>
      <c r="L15" s="27"/>
      <c r="M15" s="27"/>
      <c r="O15" s="27" t="s">
        <v>68</v>
      </c>
      <c r="P15" s="27"/>
      <c r="Q15" s="27"/>
      <c r="R15" s="27"/>
      <c r="S15" s="27"/>
      <c r="T15" s="3"/>
      <c r="U15" s="27" t="s">
        <v>70</v>
      </c>
      <c r="V15" s="27"/>
      <c r="W15" s="27"/>
      <c r="X15" s="27"/>
      <c r="Y15" s="27"/>
      <c r="Z15" s="3"/>
      <c r="AA15" s="27" t="s">
        <v>61</v>
      </c>
      <c r="AB15" s="27"/>
      <c r="AC15" s="27"/>
      <c r="AD15" s="27"/>
      <c r="AE15" s="27"/>
      <c r="AF15" s="3"/>
      <c r="AG15" s="27" t="s">
        <v>62</v>
      </c>
      <c r="AH15" s="27"/>
      <c r="AI15" s="27"/>
    </row>
    <row r="16" spans="1:49" x14ac:dyDescent="0.2">
      <c r="A16" s="3"/>
      <c r="C16" s="3"/>
      <c r="E16" s="3"/>
      <c r="G16" s="3"/>
      <c r="H16" s="3"/>
      <c r="I16" s="3"/>
      <c r="K16" s="3"/>
      <c r="L16" s="3"/>
      <c r="M16" s="3"/>
      <c r="O16" s="3"/>
      <c r="P16" s="3"/>
      <c r="Q16" s="3"/>
      <c r="R16" s="3"/>
      <c r="S16" s="3"/>
      <c r="U16" s="3"/>
      <c r="V16" s="3"/>
      <c r="W16" s="3"/>
      <c r="X16" s="3"/>
      <c r="Y16" s="3"/>
      <c r="AA16" s="3"/>
      <c r="AB16" s="3"/>
      <c r="AC16" s="3"/>
      <c r="AD16" s="3"/>
      <c r="AE16" s="3"/>
      <c r="AG16" s="3"/>
      <c r="AH16" s="3"/>
      <c r="AI16" s="3"/>
    </row>
  </sheetData>
  <mergeCells count="45">
    <mergeCell ref="A13:AW13"/>
    <mergeCell ref="C14:M14"/>
    <mergeCell ref="O14:AI14"/>
    <mergeCell ref="G15:I15"/>
    <mergeCell ref="K15:M15"/>
    <mergeCell ref="O15:S15"/>
    <mergeCell ref="U15:Y15"/>
    <mergeCell ref="AA15:AE15"/>
    <mergeCell ref="AG15:AI15"/>
    <mergeCell ref="A10:AW10"/>
    <mergeCell ref="C11:W11"/>
    <mergeCell ref="Y11:AV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C9:AG9"/>
    <mergeCell ref="AI9:AK9"/>
    <mergeCell ref="AM9:AO9"/>
    <mergeCell ref="AQ9:AS9"/>
    <mergeCell ref="A8:G8"/>
    <mergeCell ref="I8:K8"/>
    <mergeCell ref="M8:O8"/>
    <mergeCell ref="A9:G9"/>
    <mergeCell ref="I9:K9"/>
    <mergeCell ref="M9:O9"/>
    <mergeCell ref="Q9:U9"/>
    <mergeCell ref="W9:AA9"/>
    <mergeCell ref="Q8:U8"/>
    <mergeCell ref="W8:AA8"/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</mergeCells>
  <pageMargins left="0.39" right="0.39" top="0.39" bottom="0.39" header="0" footer="0"/>
  <pageSetup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rightToLeft="1" view="pageBreakPreview" zoomScale="115" zoomScaleNormal="100" zoomScaleSheetLayoutView="115" workbookViewId="0">
      <selection activeCell="J16" sqref="J16:J17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7.85546875" bestFit="1" customWidth="1"/>
    <col min="7" max="7" width="1.28515625" customWidth="1"/>
    <col min="8" max="8" width="17.71093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5.5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5" spans="1:12" ht="24" x14ac:dyDescent="0.2">
      <c r="A5" s="1" t="s">
        <v>72</v>
      </c>
      <c r="B5" s="25" t="s">
        <v>73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21" x14ac:dyDescent="0.2">
      <c r="A7" s="26" t="s">
        <v>74</v>
      </c>
      <c r="B7" s="26"/>
      <c r="D7" s="2" t="s">
        <v>75</v>
      </c>
      <c r="F7" s="2" t="s">
        <v>76</v>
      </c>
      <c r="H7" s="2" t="s">
        <v>77</v>
      </c>
      <c r="J7" s="2" t="s">
        <v>75</v>
      </c>
      <c r="L7" s="20" t="s">
        <v>18</v>
      </c>
    </row>
    <row r="8" spans="1:12" ht="18.75" x14ac:dyDescent="0.2">
      <c r="A8" s="28" t="s">
        <v>139</v>
      </c>
      <c r="B8" s="28"/>
      <c r="D8" s="6">
        <v>628458714</v>
      </c>
      <c r="F8" s="6">
        <v>83066070183</v>
      </c>
      <c r="H8" s="6">
        <v>69814041390</v>
      </c>
      <c r="J8" s="6">
        <v>13880487507</v>
      </c>
      <c r="L8" s="10">
        <v>0.24361362867530467</v>
      </c>
    </row>
    <row r="9" spans="1:12" ht="18.75" x14ac:dyDescent="0.2">
      <c r="A9" s="30" t="s">
        <v>140</v>
      </c>
      <c r="B9" s="30"/>
      <c r="D9" s="9">
        <v>30798585863</v>
      </c>
      <c r="F9" s="9">
        <v>2339060391779</v>
      </c>
      <c r="H9" s="9">
        <v>1239998737726</v>
      </c>
      <c r="J9" s="9">
        <v>1129860239916</v>
      </c>
      <c r="L9" s="10">
        <v>19.829948537692026</v>
      </c>
    </row>
    <row r="10" spans="1:12" ht="21" x14ac:dyDescent="0.2">
      <c r="A10" s="32" t="s">
        <v>57</v>
      </c>
      <c r="B10" s="32"/>
      <c r="D10" s="16">
        <v>31427044577</v>
      </c>
      <c r="F10" s="16">
        <v>2422126461962</v>
      </c>
      <c r="H10" s="16">
        <v>1309812779116</v>
      </c>
      <c r="J10" s="16">
        <v>1143740727423</v>
      </c>
      <c r="L10" s="17">
        <f>SUM(L8:L9)</f>
        <v>20.073562166367331</v>
      </c>
    </row>
    <row r="11" spans="1:12" x14ac:dyDescent="0.2">
      <c r="J11" s="19"/>
    </row>
    <row r="14" spans="1:12" x14ac:dyDescent="0.2">
      <c r="D14" s="19"/>
      <c r="F14" s="19"/>
      <c r="H14" s="19"/>
      <c r="J14" s="19"/>
    </row>
    <row r="15" spans="1:12" x14ac:dyDescent="0.2">
      <c r="D15" s="19"/>
      <c r="F15" s="19"/>
      <c r="H15" s="19"/>
      <c r="J15" s="19"/>
    </row>
  </sheetData>
  <mergeCells count="9">
    <mergeCell ref="A10:B10"/>
    <mergeCell ref="A7:B7"/>
    <mergeCell ref="A8:B8"/>
    <mergeCell ref="A9:B9"/>
    <mergeCell ref="A1:L1"/>
    <mergeCell ref="A2:L2"/>
    <mergeCell ref="A3:L3"/>
    <mergeCell ref="B5:L5"/>
    <mergeCell ref="F6:H6"/>
  </mergeCells>
  <pageMargins left="0.39" right="0.39" top="0.39" bottom="0.39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1"/>
  <sheetViews>
    <sheetView rightToLeft="1" view="pageBreakPreview" topLeftCell="A2" zoomScale="175" zoomScaleNormal="100" zoomScaleSheetLayoutView="175" workbookViewId="0">
      <selection activeCell="H8" sqref="H8"/>
    </sheetView>
  </sheetViews>
  <sheetFormatPr defaultRowHeight="12.75" x14ac:dyDescent="0.2"/>
  <cols>
    <col min="1" max="1" width="3.85546875" bestFit="1" customWidth="1"/>
    <col min="2" max="2" width="44.140625" customWidth="1"/>
    <col min="3" max="3" width="1.28515625" customWidth="1"/>
    <col min="4" max="4" width="8.28515625" bestFit="1" customWidth="1"/>
    <col min="5" max="5" width="1.28515625" customWidth="1"/>
    <col min="6" max="6" width="16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2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2" ht="25.5" x14ac:dyDescent="0.2">
      <c r="A2" s="24" t="s">
        <v>78</v>
      </c>
      <c r="B2" s="24"/>
      <c r="C2" s="24"/>
      <c r="D2" s="24"/>
      <c r="E2" s="24"/>
      <c r="F2" s="24"/>
      <c r="G2" s="24"/>
      <c r="H2" s="24"/>
      <c r="I2" s="24"/>
      <c r="J2" s="24"/>
    </row>
    <row r="3" spans="1:12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5" spans="1:12" ht="24" x14ac:dyDescent="0.2">
      <c r="A5" s="1" t="s">
        <v>79</v>
      </c>
      <c r="B5" s="25" t="s">
        <v>80</v>
      </c>
      <c r="C5" s="25"/>
      <c r="D5" s="25"/>
      <c r="E5" s="25"/>
      <c r="F5" s="25"/>
      <c r="G5" s="25"/>
      <c r="H5" s="25"/>
      <c r="I5" s="25"/>
      <c r="J5" s="25"/>
    </row>
    <row r="7" spans="1:12" ht="21" x14ac:dyDescent="0.2">
      <c r="A7" s="26" t="s">
        <v>81</v>
      </c>
      <c r="B7" s="26"/>
      <c r="D7" s="2" t="s">
        <v>82</v>
      </c>
      <c r="F7" s="2" t="s">
        <v>75</v>
      </c>
      <c r="H7" s="2" t="s">
        <v>83</v>
      </c>
      <c r="J7" s="2" t="s">
        <v>84</v>
      </c>
      <c r="L7" s="19"/>
    </row>
    <row r="8" spans="1:12" ht="18.75" x14ac:dyDescent="0.2">
      <c r="A8" s="28" t="s">
        <v>85</v>
      </c>
      <c r="B8" s="28"/>
      <c r="D8" s="5" t="s">
        <v>86</v>
      </c>
      <c r="F8" s="6">
        <f>'درآمد سرمایه گذاری در سهام'!J51</f>
        <v>756273158577</v>
      </c>
      <c r="H8" s="7">
        <f>F8/F$11*100</f>
        <v>99.565269470993854</v>
      </c>
      <c r="J8" s="7">
        <f>F8/5697746707554*100</f>
        <v>13.273197237327919</v>
      </c>
    </row>
    <row r="9" spans="1:12" ht="18.75" x14ac:dyDescent="0.2">
      <c r="A9" s="30" t="s">
        <v>89</v>
      </c>
      <c r="B9" s="30"/>
      <c r="D9" s="8" t="s">
        <v>87</v>
      </c>
      <c r="F9" s="9">
        <f>'درآمد سپرده بانکی'!D10</f>
        <v>1810416861</v>
      </c>
      <c r="H9" s="10">
        <f t="shared" ref="H9:H10" si="0">F9/F$11*100</f>
        <v>0.23834594759314492</v>
      </c>
      <c r="J9" s="10">
        <f t="shared" ref="J9:J10" si="1">F9/5697746707554*100</f>
        <v>3.1774260140412562E-2</v>
      </c>
    </row>
    <row r="10" spans="1:12" ht="18.75" x14ac:dyDescent="0.2">
      <c r="A10" s="33" t="s">
        <v>90</v>
      </c>
      <c r="B10" s="33"/>
      <c r="D10" s="8" t="s">
        <v>88</v>
      </c>
      <c r="F10" s="13">
        <f>'سایر درآمدها'!D10</f>
        <v>1491688703</v>
      </c>
      <c r="H10" s="10">
        <f t="shared" si="0"/>
        <v>0.19638458141300105</v>
      </c>
      <c r="J10" s="10">
        <f t="shared" si="1"/>
        <v>2.6180326707439246E-2</v>
      </c>
    </row>
    <row r="11" spans="1:12" ht="21" x14ac:dyDescent="0.2">
      <c r="A11" s="32" t="s">
        <v>57</v>
      </c>
      <c r="B11" s="32"/>
      <c r="D11" s="16"/>
      <c r="F11" s="16">
        <f>SUM(F8:F10)</f>
        <v>759575264141</v>
      </c>
      <c r="H11" s="17">
        <f>SUM(H8:H10)</f>
        <v>100</v>
      </c>
      <c r="J11" s="17">
        <f>SUM(J8:J10)</f>
        <v>13.331151824175771</v>
      </c>
    </row>
  </sheetData>
  <mergeCells count="9">
    <mergeCell ref="A11:B11"/>
    <mergeCell ref="A8:B8"/>
    <mergeCell ref="A9:B9"/>
    <mergeCell ref="A10:B10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53"/>
  <sheetViews>
    <sheetView rightToLeft="1" workbookViewId="0">
      <selection activeCell="L8" sqref="L8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.140625" bestFit="1" customWidth="1"/>
    <col min="7" max="7" width="1.28515625" customWidth="1"/>
    <col min="8" max="8" width="16.140625" bestFit="1" customWidth="1"/>
    <col min="9" max="9" width="1.28515625" customWidth="1"/>
    <col min="10" max="10" width="16" bestFit="1" customWidth="1"/>
    <col min="11" max="11" width="1.28515625" customWidth="1"/>
    <col min="12" max="12" width="17.28515625" bestFit="1" customWidth="1"/>
    <col min="13" max="13" width="1.28515625" customWidth="1"/>
    <col min="14" max="14" width="16.140625" bestFit="1" customWidth="1"/>
    <col min="15" max="16" width="1.28515625" customWidth="1"/>
    <col min="17" max="17" width="17.7109375" bestFit="1" customWidth="1"/>
    <col min="18" max="18" width="1.28515625" customWidth="1"/>
    <col min="19" max="19" width="16" bestFit="1" customWidth="1"/>
    <col min="20" max="20" width="1.28515625" customWidth="1"/>
    <col min="21" max="21" width="17.42578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5.5" x14ac:dyDescent="0.2">
      <c r="A2" s="24" t="s">
        <v>78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5" spans="1:23" ht="24" x14ac:dyDescent="0.2">
      <c r="A5" s="1" t="s">
        <v>91</v>
      </c>
      <c r="B5" s="25" t="s">
        <v>92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93</v>
      </c>
      <c r="E6" s="26"/>
      <c r="F6" s="26"/>
      <c r="G6" s="26"/>
      <c r="H6" s="26"/>
      <c r="I6" s="26"/>
      <c r="J6" s="26"/>
      <c r="K6" s="26"/>
      <c r="L6" s="26"/>
      <c r="N6" s="26" t="s">
        <v>94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A7" s="26" t="s">
        <v>95</v>
      </c>
      <c r="B7" s="26"/>
      <c r="D7" s="2" t="s">
        <v>96</v>
      </c>
      <c r="F7" s="2" t="s">
        <v>97</v>
      </c>
      <c r="H7" s="2" t="s">
        <v>98</v>
      </c>
      <c r="J7" s="4" t="s">
        <v>75</v>
      </c>
      <c r="K7" s="3"/>
      <c r="L7" s="4" t="s">
        <v>83</v>
      </c>
      <c r="N7" s="2" t="s">
        <v>96</v>
      </c>
      <c r="P7" s="26" t="s">
        <v>97</v>
      </c>
      <c r="Q7" s="26"/>
      <c r="S7" s="2" t="s">
        <v>98</v>
      </c>
      <c r="U7" s="4" t="s">
        <v>75</v>
      </c>
      <c r="V7" s="3"/>
      <c r="W7" s="4" t="s">
        <v>83</v>
      </c>
    </row>
    <row r="8" spans="1:23" ht="18.75" x14ac:dyDescent="0.2">
      <c r="A8" s="28" t="s">
        <v>27</v>
      </c>
      <c r="B8" s="28"/>
      <c r="D8" s="6">
        <v>0</v>
      </c>
      <c r="F8" s="6">
        <v>-16585936363</v>
      </c>
      <c r="H8" s="6">
        <v>7540029276</v>
      </c>
      <c r="J8" s="6">
        <v>-9045907087</v>
      </c>
      <c r="L8" s="7">
        <v>-1.17</v>
      </c>
      <c r="N8" s="6">
        <v>1274218633</v>
      </c>
      <c r="P8" s="29">
        <v>17200467074</v>
      </c>
      <c r="Q8" s="29"/>
      <c r="S8" s="6">
        <v>15821780666</v>
      </c>
      <c r="U8" s="6">
        <v>34296466373</v>
      </c>
      <c r="W8" s="7">
        <v>2.0099999999999998</v>
      </c>
    </row>
    <row r="9" spans="1:23" ht="18.75" x14ac:dyDescent="0.2">
      <c r="A9" s="30" t="s">
        <v>24</v>
      </c>
      <c r="B9" s="30"/>
      <c r="D9" s="9">
        <v>0</v>
      </c>
      <c r="F9" s="9">
        <v>61983172235</v>
      </c>
      <c r="H9" s="9">
        <v>1927745327</v>
      </c>
      <c r="J9" s="9">
        <v>63910917562</v>
      </c>
      <c r="L9" s="10">
        <v>8.26</v>
      </c>
      <c r="N9" s="9">
        <v>9185314600</v>
      </c>
      <c r="P9" s="31">
        <v>49000617651</v>
      </c>
      <c r="Q9" s="31"/>
      <c r="S9" s="9">
        <v>1927745327</v>
      </c>
      <c r="U9" s="9">
        <v>60113677578</v>
      </c>
      <c r="W9" s="10">
        <v>3.53</v>
      </c>
    </row>
    <row r="10" spans="1:23" ht="18.75" x14ac:dyDescent="0.2">
      <c r="A10" s="30" t="s">
        <v>22</v>
      </c>
      <c r="B10" s="30"/>
      <c r="D10" s="9">
        <v>0</v>
      </c>
      <c r="F10" s="9">
        <v>38150607642</v>
      </c>
      <c r="H10" s="9">
        <v>9902612475</v>
      </c>
      <c r="J10" s="9">
        <v>48053220117</v>
      </c>
      <c r="L10" s="10">
        <v>6.21</v>
      </c>
      <c r="N10" s="9">
        <v>20994787708</v>
      </c>
      <c r="P10" s="31">
        <v>48352164089</v>
      </c>
      <c r="Q10" s="31"/>
      <c r="S10" s="9">
        <v>9902612475</v>
      </c>
      <c r="U10" s="9">
        <v>79249564272</v>
      </c>
      <c r="W10" s="10">
        <v>4.6500000000000004</v>
      </c>
    </row>
    <row r="11" spans="1:23" ht="18.75" x14ac:dyDescent="0.2">
      <c r="A11" s="30" t="s">
        <v>36</v>
      </c>
      <c r="B11" s="30"/>
      <c r="D11" s="9">
        <v>0</v>
      </c>
      <c r="F11" s="9">
        <v>5778449554</v>
      </c>
      <c r="H11" s="9">
        <v>3191766950</v>
      </c>
      <c r="J11" s="9">
        <v>8970216504</v>
      </c>
      <c r="L11" s="10">
        <v>1.1599999999999999</v>
      </c>
      <c r="N11" s="9">
        <v>0</v>
      </c>
      <c r="P11" s="31">
        <v>24044522050</v>
      </c>
      <c r="Q11" s="31"/>
      <c r="S11" s="9">
        <v>3191766950</v>
      </c>
      <c r="U11" s="9">
        <v>27236289000</v>
      </c>
      <c r="W11" s="10">
        <v>1.6</v>
      </c>
    </row>
    <row r="12" spans="1:23" ht="18.75" x14ac:dyDescent="0.2">
      <c r="A12" s="30" t="s">
        <v>23</v>
      </c>
      <c r="B12" s="30"/>
      <c r="D12" s="9">
        <v>0</v>
      </c>
      <c r="F12" s="9">
        <v>47532214250</v>
      </c>
      <c r="H12" s="9">
        <v>1380859697</v>
      </c>
      <c r="J12" s="9">
        <v>48913073947</v>
      </c>
      <c r="L12" s="10">
        <v>6.32</v>
      </c>
      <c r="N12" s="9">
        <v>0</v>
      </c>
      <c r="P12" s="31">
        <v>4540741937</v>
      </c>
      <c r="Q12" s="31"/>
      <c r="S12" s="9">
        <v>1380859697</v>
      </c>
      <c r="U12" s="9">
        <v>5921601634</v>
      </c>
      <c r="W12" s="10">
        <v>0.35</v>
      </c>
    </row>
    <row r="13" spans="1:23" ht="18.75" x14ac:dyDescent="0.2">
      <c r="A13" s="30" t="s">
        <v>26</v>
      </c>
      <c r="B13" s="30"/>
      <c r="D13" s="9">
        <v>0</v>
      </c>
      <c r="F13" s="9">
        <v>3357040736</v>
      </c>
      <c r="H13" s="9">
        <v>1534249526</v>
      </c>
      <c r="J13" s="9">
        <v>4891290262</v>
      </c>
      <c r="L13" s="10">
        <v>0.63</v>
      </c>
      <c r="N13" s="9">
        <v>4045152550</v>
      </c>
      <c r="P13" s="31">
        <v>1845931646</v>
      </c>
      <c r="Q13" s="31"/>
      <c r="S13" s="9">
        <v>1534249526</v>
      </c>
      <c r="U13" s="9">
        <v>7425333722</v>
      </c>
      <c r="W13" s="10">
        <v>0.44</v>
      </c>
    </row>
    <row r="14" spans="1:23" ht="18.75" x14ac:dyDescent="0.2">
      <c r="A14" s="30" t="s">
        <v>31</v>
      </c>
      <c r="B14" s="30"/>
      <c r="D14" s="9">
        <v>0</v>
      </c>
      <c r="F14" s="9">
        <v>2481911057</v>
      </c>
      <c r="H14" s="9">
        <v>-5274</v>
      </c>
      <c r="J14" s="9">
        <v>2481905783</v>
      </c>
      <c r="L14" s="10">
        <v>0.32</v>
      </c>
      <c r="N14" s="9">
        <v>0</v>
      </c>
      <c r="P14" s="31">
        <v>6206510617</v>
      </c>
      <c r="Q14" s="31"/>
      <c r="S14" s="9">
        <v>2023942853</v>
      </c>
      <c r="U14" s="9">
        <v>8230453470</v>
      </c>
      <c r="W14" s="10">
        <v>0.48</v>
      </c>
    </row>
    <row r="15" spans="1:23" ht="18.75" x14ac:dyDescent="0.2">
      <c r="A15" s="30" t="s">
        <v>40</v>
      </c>
      <c r="B15" s="30"/>
      <c r="D15" s="9">
        <v>0</v>
      </c>
      <c r="F15" s="9">
        <v>11700873069</v>
      </c>
      <c r="H15" s="9">
        <v>16693663526</v>
      </c>
      <c r="J15" s="9">
        <v>28394536595</v>
      </c>
      <c r="L15" s="10">
        <v>3.67</v>
      </c>
      <c r="N15" s="9">
        <v>6342101659</v>
      </c>
      <c r="P15" s="31">
        <v>11700873069</v>
      </c>
      <c r="Q15" s="31"/>
      <c r="S15" s="9">
        <v>16693663526</v>
      </c>
      <c r="U15" s="9">
        <v>34736638254</v>
      </c>
      <c r="W15" s="10">
        <v>2.04</v>
      </c>
    </row>
    <row r="16" spans="1:23" ht="18.75" x14ac:dyDescent="0.2">
      <c r="A16" s="30" t="s">
        <v>41</v>
      </c>
      <c r="B16" s="30"/>
      <c r="D16" s="9">
        <v>0</v>
      </c>
      <c r="F16" s="9">
        <v>46991696619</v>
      </c>
      <c r="H16" s="9">
        <v>26874694140</v>
      </c>
      <c r="J16" s="9">
        <v>73866390759</v>
      </c>
      <c r="L16" s="10">
        <v>9.5399999999999991</v>
      </c>
      <c r="N16" s="9">
        <v>5578351790</v>
      </c>
      <c r="P16" s="31">
        <v>170880233380</v>
      </c>
      <c r="Q16" s="31"/>
      <c r="S16" s="9">
        <v>26874694140</v>
      </c>
      <c r="U16" s="9">
        <v>203333279310</v>
      </c>
      <c r="W16" s="10">
        <v>11.93</v>
      </c>
    </row>
    <row r="17" spans="1:23" ht="18.75" x14ac:dyDescent="0.2">
      <c r="A17" s="30" t="s">
        <v>50</v>
      </c>
      <c r="B17" s="30"/>
      <c r="D17" s="9">
        <v>0</v>
      </c>
      <c r="F17" s="9">
        <v>1022704502</v>
      </c>
      <c r="H17" s="9">
        <v>3781808073</v>
      </c>
      <c r="J17" s="9">
        <v>4804512575</v>
      </c>
      <c r="L17" s="10">
        <v>0.62</v>
      </c>
      <c r="N17" s="9">
        <v>6713256795</v>
      </c>
      <c r="P17" s="31">
        <v>598735696</v>
      </c>
      <c r="Q17" s="31"/>
      <c r="S17" s="9">
        <v>3442614422</v>
      </c>
      <c r="U17" s="9">
        <v>10754606913</v>
      </c>
      <c r="W17" s="10">
        <v>0.63</v>
      </c>
    </row>
    <row r="18" spans="1:23" ht="18.75" x14ac:dyDescent="0.2">
      <c r="A18" s="30" t="s">
        <v>45</v>
      </c>
      <c r="B18" s="30"/>
      <c r="D18" s="9">
        <v>0</v>
      </c>
      <c r="F18" s="9">
        <v>7263237213</v>
      </c>
      <c r="H18" s="9">
        <v>6870474486</v>
      </c>
      <c r="J18" s="9">
        <v>14133711699</v>
      </c>
      <c r="L18" s="10">
        <v>1.83</v>
      </c>
      <c r="N18" s="9">
        <v>0</v>
      </c>
      <c r="P18" s="31">
        <v>30749125018</v>
      </c>
      <c r="Q18" s="31"/>
      <c r="S18" s="9">
        <v>6870474486</v>
      </c>
      <c r="U18" s="9">
        <v>37619599504</v>
      </c>
      <c r="W18" s="10">
        <v>2.21</v>
      </c>
    </row>
    <row r="19" spans="1:23" ht="18.75" x14ac:dyDescent="0.2">
      <c r="A19" s="30" t="s">
        <v>38</v>
      </c>
      <c r="B19" s="30"/>
      <c r="D19" s="9">
        <v>0</v>
      </c>
      <c r="F19" s="9">
        <v>6698576524</v>
      </c>
      <c r="H19" s="9">
        <v>8381922325</v>
      </c>
      <c r="J19" s="9">
        <v>15080498849</v>
      </c>
      <c r="L19" s="10">
        <v>1.95</v>
      </c>
      <c r="N19" s="9">
        <v>0</v>
      </c>
      <c r="P19" s="31">
        <v>24855827334</v>
      </c>
      <c r="Q19" s="31"/>
      <c r="S19" s="9">
        <v>8381922325</v>
      </c>
      <c r="U19" s="9">
        <v>33237749659</v>
      </c>
      <c r="W19" s="10">
        <v>1.95</v>
      </c>
    </row>
    <row r="20" spans="1:23" ht="18.75" x14ac:dyDescent="0.2">
      <c r="A20" s="30" t="s">
        <v>20</v>
      </c>
      <c r="B20" s="30"/>
      <c r="D20" s="9">
        <v>0</v>
      </c>
      <c r="F20" s="9">
        <v>11165849611</v>
      </c>
      <c r="H20" s="9">
        <v>6803182092</v>
      </c>
      <c r="J20" s="9">
        <v>17969031703</v>
      </c>
      <c r="L20" s="10">
        <v>2.3199999999999998</v>
      </c>
      <c r="N20" s="9">
        <v>201600000</v>
      </c>
      <c r="P20" s="31">
        <v>28720174291</v>
      </c>
      <c r="Q20" s="31"/>
      <c r="S20" s="9">
        <v>6803182092</v>
      </c>
      <c r="U20" s="9">
        <v>35724956383</v>
      </c>
      <c r="W20" s="10">
        <v>2.1</v>
      </c>
    </row>
    <row r="21" spans="1:23" ht="18.75" x14ac:dyDescent="0.2">
      <c r="A21" s="30" t="s">
        <v>25</v>
      </c>
      <c r="B21" s="30"/>
      <c r="D21" s="9">
        <v>0</v>
      </c>
      <c r="F21" s="9">
        <v>-2328534613</v>
      </c>
      <c r="H21" s="9">
        <v>11644615537</v>
      </c>
      <c r="J21" s="9">
        <v>9316080924</v>
      </c>
      <c r="L21" s="10">
        <v>1.2</v>
      </c>
      <c r="N21" s="9">
        <v>31362425070</v>
      </c>
      <c r="P21" s="31">
        <v>7764436259</v>
      </c>
      <c r="Q21" s="31"/>
      <c r="S21" s="9">
        <v>11644615537</v>
      </c>
      <c r="U21" s="9">
        <v>50771476866</v>
      </c>
      <c r="W21" s="10">
        <v>2.98</v>
      </c>
    </row>
    <row r="22" spans="1:23" ht="18.75" x14ac:dyDescent="0.2">
      <c r="A22" s="30" t="s">
        <v>46</v>
      </c>
      <c r="B22" s="30"/>
      <c r="D22" s="9">
        <v>0</v>
      </c>
      <c r="F22" s="9">
        <v>46202073948</v>
      </c>
      <c r="H22" s="9">
        <v>105887428704</v>
      </c>
      <c r="J22" s="9">
        <v>152089502652</v>
      </c>
      <c r="L22" s="10">
        <v>19.649999999999999</v>
      </c>
      <c r="N22" s="9">
        <f>8156934450+2059</f>
        <v>8156936509</v>
      </c>
      <c r="P22" s="31">
        <v>110125753394</v>
      </c>
      <c r="Q22" s="31"/>
      <c r="S22" s="9">
        <v>65845229349</v>
      </c>
      <c r="U22" s="9">
        <v>181098198593</v>
      </c>
      <c r="W22" s="10">
        <v>10.63</v>
      </c>
    </row>
    <row r="23" spans="1:23" ht="18.75" x14ac:dyDescent="0.2">
      <c r="A23" s="30" t="s">
        <v>35</v>
      </c>
      <c r="B23" s="30"/>
      <c r="D23" s="9">
        <v>0</v>
      </c>
      <c r="F23" s="9">
        <v>3108960964</v>
      </c>
      <c r="H23" s="9">
        <v>7863326165</v>
      </c>
      <c r="J23" s="9">
        <v>10972287129</v>
      </c>
      <c r="L23" s="10">
        <v>1.42</v>
      </c>
      <c r="N23" s="9">
        <v>0</v>
      </c>
      <c r="P23" s="31">
        <v>32584117616</v>
      </c>
      <c r="Q23" s="31"/>
      <c r="S23" s="9">
        <v>7863326165</v>
      </c>
      <c r="U23" s="9">
        <v>40447443781</v>
      </c>
      <c r="W23" s="10">
        <v>2.37</v>
      </c>
    </row>
    <row r="24" spans="1:23" ht="18.75" x14ac:dyDescent="0.2">
      <c r="A24" s="30" t="s">
        <v>48</v>
      </c>
      <c r="B24" s="30"/>
      <c r="D24" s="9">
        <v>0</v>
      </c>
      <c r="F24" s="9">
        <v>28389309154</v>
      </c>
      <c r="H24" s="9">
        <v>6427498935</v>
      </c>
      <c r="J24" s="9">
        <v>34816808089</v>
      </c>
      <c r="L24" s="10">
        <v>4.5</v>
      </c>
      <c r="N24" s="9">
        <v>0</v>
      </c>
      <c r="P24" s="31">
        <v>55595653600</v>
      </c>
      <c r="Q24" s="31"/>
      <c r="S24" s="9">
        <v>6427498935</v>
      </c>
      <c r="U24" s="9">
        <v>62023152535</v>
      </c>
      <c r="W24" s="10">
        <v>3.64</v>
      </c>
    </row>
    <row r="25" spans="1:23" ht="18.75" x14ac:dyDescent="0.2">
      <c r="A25" s="30" t="s">
        <v>29</v>
      </c>
      <c r="B25" s="30"/>
      <c r="D25" s="9">
        <v>0</v>
      </c>
      <c r="F25" s="9">
        <v>3472583411</v>
      </c>
      <c r="H25" s="9">
        <v>22175086567</v>
      </c>
      <c r="J25" s="9">
        <v>25647669978</v>
      </c>
      <c r="L25" s="10">
        <v>3.31</v>
      </c>
      <c r="N25" s="9">
        <v>4871939103</v>
      </c>
      <c r="P25" s="31">
        <v>26548268399</v>
      </c>
      <c r="Q25" s="31"/>
      <c r="S25" s="9">
        <v>22175086567</v>
      </c>
      <c r="U25" s="9">
        <v>53595294069</v>
      </c>
      <c r="W25" s="10">
        <v>3.14</v>
      </c>
    </row>
    <row r="26" spans="1:23" ht="18.75" x14ac:dyDescent="0.2">
      <c r="A26" s="30" t="s">
        <v>34</v>
      </c>
      <c r="B26" s="30"/>
      <c r="D26" s="9">
        <v>0</v>
      </c>
      <c r="F26" s="9">
        <v>35992614967</v>
      </c>
      <c r="H26" s="9">
        <v>13683980903</v>
      </c>
      <c r="J26" s="9">
        <v>49676595870</v>
      </c>
      <c r="L26" s="10">
        <v>6.42</v>
      </c>
      <c r="N26" s="9">
        <v>17382982320</v>
      </c>
      <c r="P26" s="31">
        <v>43802239241</v>
      </c>
      <c r="Q26" s="31"/>
      <c r="S26" s="9">
        <v>13683980903</v>
      </c>
      <c r="U26" s="9">
        <v>74869202464</v>
      </c>
      <c r="W26" s="10">
        <v>4.3899999999999997</v>
      </c>
    </row>
    <row r="27" spans="1:23" ht="18.75" x14ac:dyDescent="0.2">
      <c r="A27" s="30" t="s">
        <v>39</v>
      </c>
      <c r="B27" s="30"/>
      <c r="D27" s="9">
        <v>0</v>
      </c>
      <c r="F27" s="9">
        <v>-7109217751</v>
      </c>
      <c r="H27" s="9">
        <v>25440263624</v>
      </c>
      <c r="J27" s="9">
        <v>18331045873</v>
      </c>
      <c r="L27" s="10">
        <v>2.37</v>
      </c>
      <c r="N27" s="9">
        <v>0</v>
      </c>
      <c r="P27" s="31">
        <v>63173785842</v>
      </c>
      <c r="Q27" s="31"/>
      <c r="S27" s="9">
        <v>37635090854</v>
      </c>
      <c r="U27" s="9">
        <v>100808876696</v>
      </c>
      <c r="W27" s="10">
        <v>5.92</v>
      </c>
    </row>
    <row r="28" spans="1:23" ht="18.75" x14ac:dyDescent="0.2">
      <c r="A28" s="30" t="s">
        <v>43</v>
      </c>
      <c r="B28" s="30"/>
      <c r="D28" s="9">
        <v>0</v>
      </c>
      <c r="F28" s="9">
        <v>-169048027</v>
      </c>
      <c r="H28" s="9">
        <v>4294378582</v>
      </c>
      <c r="J28" s="9">
        <v>4125330555</v>
      </c>
      <c r="L28" s="10">
        <v>0.53</v>
      </c>
      <c r="N28" s="9">
        <v>10818605250</v>
      </c>
      <c r="P28" s="31">
        <v>18380992973</v>
      </c>
      <c r="Q28" s="31"/>
      <c r="S28" s="9">
        <v>4294378582</v>
      </c>
      <c r="U28" s="9">
        <v>33493976805</v>
      </c>
      <c r="W28" s="10">
        <v>1.97</v>
      </c>
    </row>
    <row r="29" spans="1:23" ht="18.75" x14ac:dyDescent="0.2">
      <c r="A29" s="30" t="s">
        <v>32</v>
      </c>
      <c r="B29" s="30"/>
      <c r="D29" s="9">
        <v>0</v>
      </c>
      <c r="F29" s="9">
        <v>-9683729878</v>
      </c>
      <c r="H29" s="9">
        <v>7359108588</v>
      </c>
      <c r="J29" s="9">
        <v>-2324621290</v>
      </c>
      <c r="L29" s="10">
        <v>-0.3</v>
      </c>
      <c r="N29" s="9">
        <v>0</v>
      </c>
      <c r="P29" s="31">
        <v>12386228986</v>
      </c>
      <c r="Q29" s="31"/>
      <c r="S29" s="9">
        <v>13504031110</v>
      </c>
      <c r="U29" s="9">
        <v>25890260096</v>
      </c>
      <c r="W29" s="10">
        <v>1.52</v>
      </c>
    </row>
    <row r="30" spans="1:23" ht="18.75" x14ac:dyDescent="0.2">
      <c r="A30" s="30" t="s">
        <v>56</v>
      </c>
      <c r="B30" s="30"/>
      <c r="D30" s="9">
        <v>0</v>
      </c>
      <c r="F30" s="9">
        <v>779197660</v>
      </c>
      <c r="H30" s="9">
        <v>1019214041</v>
      </c>
      <c r="J30" s="9">
        <v>1798411701</v>
      </c>
      <c r="L30" s="10">
        <v>0.23</v>
      </c>
      <c r="N30" s="9">
        <v>0</v>
      </c>
      <c r="P30" s="31">
        <v>779197660</v>
      </c>
      <c r="Q30" s="31"/>
      <c r="S30" s="9">
        <v>1019214041</v>
      </c>
      <c r="U30" s="9">
        <v>1798411701</v>
      </c>
      <c r="W30" s="10">
        <v>0.11</v>
      </c>
    </row>
    <row r="31" spans="1:23" ht="18.75" x14ac:dyDescent="0.2">
      <c r="A31" s="30" t="s">
        <v>42</v>
      </c>
      <c r="B31" s="30"/>
      <c r="D31" s="9">
        <v>0</v>
      </c>
      <c r="F31" s="9">
        <v>12171722598</v>
      </c>
      <c r="H31" s="9">
        <v>10392174404</v>
      </c>
      <c r="J31" s="9">
        <v>22563897002</v>
      </c>
      <c r="L31" s="10">
        <v>2.91</v>
      </c>
      <c r="N31" s="9">
        <v>0</v>
      </c>
      <c r="P31" s="31">
        <v>44134818877</v>
      </c>
      <c r="Q31" s="31"/>
      <c r="S31" s="9">
        <v>10392174404</v>
      </c>
      <c r="U31" s="9">
        <v>54526993281</v>
      </c>
      <c r="W31" s="10">
        <v>3.2</v>
      </c>
    </row>
    <row r="32" spans="1:23" ht="18.75" x14ac:dyDescent="0.2">
      <c r="A32" s="30" t="s">
        <v>49</v>
      </c>
      <c r="B32" s="30"/>
      <c r="D32" s="9">
        <v>0</v>
      </c>
      <c r="F32" s="9">
        <v>3474141278</v>
      </c>
      <c r="H32" s="9">
        <v>1395650190</v>
      </c>
      <c r="J32" s="9">
        <v>4869791468</v>
      </c>
      <c r="L32" s="10">
        <v>0.63</v>
      </c>
      <c r="N32" s="9">
        <v>3306655786</v>
      </c>
      <c r="P32" s="31">
        <v>10696403577</v>
      </c>
      <c r="Q32" s="31"/>
      <c r="S32" s="9">
        <v>1395650190</v>
      </c>
      <c r="U32" s="9">
        <v>15398709553</v>
      </c>
      <c r="W32" s="10">
        <v>0.9</v>
      </c>
    </row>
    <row r="33" spans="1:23" ht="18.75" x14ac:dyDescent="0.2">
      <c r="A33" s="30" t="s">
        <v>37</v>
      </c>
      <c r="B33" s="30"/>
      <c r="D33" s="9">
        <v>0</v>
      </c>
      <c r="F33" s="9">
        <v>8092027446</v>
      </c>
      <c r="H33" s="9">
        <v>-4186905444</v>
      </c>
      <c r="J33" s="9">
        <v>3905122002</v>
      </c>
      <c r="L33" s="10">
        <v>0.5</v>
      </c>
      <c r="N33" s="9">
        <v>0</v>
      </c>
      <c r="P33" s="31">
        <v>-19384080809</v>
      </c>
      <c r="Q33" s="31"/>
      <c r="S33" s="9">
        <v>-4186905444</v>
      </c>
      <c r="U33" s="9">
        <v>-23570986253</v>
      </c>
      <c r="W33" s="10">
        <v>-1.38</v>
      </c>
    </row>
    <row r="34" spans="1:23" ht="18.75" x14ac:dyDescent="0.2">
      <c r="A34" s="30" t="s">
        <v>28</v>
      </c>
      <c r="B34" s="30"/>
      <c r="D34" s="9">
        <v>0</v>
      </c>
      <c r="F34" s="9">
        <v>-20263117091</v>
      </c>
      <c r="H34" s="9">
        <v>22297289759</v>
      </c>
      <c r="J34" s="9">
        <v>2034172668</v>
      </c>
      <c r="L34" s="10">
        <v>0.26</v>
      </c>
      <c r="N34" s="9">
        <v>11788105162</v>
      </c>
      <c r="P34" s="31">
        <v>55159939704</v>
      </c>
      <c r="Q34" s="31"/>
      <c r="S34" s="9">
        <v>22297289759</v>
      </c>
      <c r="U34" s="9">
        <v>89245334625</v>
      </c>
      <c r="W34" s="10">
        <v>5.24</v>
      </c>
    </row>
    <row r="35" spans="1:23" ht="18.75" x14ac:dyDescent="0.2">
      <c r="A35" s="30" t="s">
        <v>21</v>
      </c>
      <c r="B35" s="30"/>
      <c r="D35" s="9">
        <v>0</v>
      </c>
      <c r="F35" s="9">
        <v>-20088984871</v>
      </c>
      <c r="H35" s="9">
        <v>78665518193</v>
      </c>
      <c r="J35" s="9">
        <v>58576533322</v>
      </c>
      <c r="L35" s="10">
        <v>7.57</v>
      </c>
      <c r="N35" s="9">
        <v>27789803120</v>
      </c>
      <c r="P35" s="31">
        <v>76050837953</v>
      </c>
      <c r="Q35" s="31"/>
      <c r="S35" s="9">
        <v>78665518193</v>
      </c>
      <c r="U35" s="9">
        <v>182506159266</v>
      </c>
      <c r="W35" s="10">
        <v>10.71</v>
      </c>
    </row>
    <row r="36" spans="1:23" ht="18.75" x14ac:dyDescent="0.2">
      <c r="A36" s="30" t="s">
        <v>99</v>
      </c>
      <c r="B36" s="30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345464789</v>
      </c>
      <c r="P36" s="31">
        <v>0</v>
      </c>
      <c r="Q36" s="31"/>
      <c r="S36" s="9">
        <v>1201043630</v>
      </c>
      <c r="U36" s="9">
        <v>1546508419</v>
      </c>
      <c r="W36" s="10">
        <v>0.09</v>
      </c>
    </row>
    <row r="37" spans="1:23" ht="18.75" x14ac:dyDescent="0.2">
      <c r="A37" s="30" t="s">
        <v>100</v>
      </c>
      <c r="B37" s="30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31">
        <v>0</v>
      </c>
      <c r="Q37" s="31"/>
      <c r="S37" s="9">
        <v>27136371218</v>
      </c>
      <c r="U37" s="9">
        <v>27136371218</v>
      </c>
      <c r="W37" s="10">
        <v>1.59</v>
      </c>
    </row>
    <row r="38" spans="1:23" ht="18.75" x14ac:dyDescent="0.2">
      <c r="A38" s="30" t="s">
        <v>101</v>
      </c>
      <c r="B38" s="30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31">
        <v>0</v>
      </c>
      <c r="Q38" s="31"/>
      <c r="S38" s="9">
        <v>3758746640</v>
      </c>
      <c r="U38" s="9">
        <v>3758746640</v>
      </c>
      <c r="W38" s="10">
        <v>0.22</v>
      </c>
    </row>
    <row r="39" spans="1:23" ht="18.75" x14ac:dyDescent="0.2">
      <c r="A39" s="30" t="s">
        <v>51</v>
      </c>
      <c r="B39" s="30"/>
      <c r="D39" s="9">
        <v>0</v>
      </c>
      <c r="F39" s="9">
        <v>280316274</v>
      </c>
      <c r="H39" s="9">
        <v>0</v>
      </c>
      <c r="J39" s="9">
        <v>280316274</v>
      </c>
      <c r="L39" s="10">
        <v>0.04</v>
      </c>
      <c r="N39" s="9">
        <v>247764901</v>
      </c>
      <c r="P39" s="31">
        <v>1685618666</v>
      </c>
      <c r="Q39" s="31"/>
      <c r="S39" s="9">
        <v>1585151427</v>
      </c>
      <c r="U39" s="9">
        <v>3518534994</v>
      </c>
      <c r="W39" s="10">
        <v>0.21</v>
      </c>
    </row>
    <row r="40" spans="1:23" ht="18.75" x14ac:dyDescent="0.2">
      <c r="A40" s="30" t="s">
        <v>52</v>
      </c>
      <c r="B40" s="30"/>
      <c r="D40" s="9">
        <v>0</v>
      </c>
      <c r="F40" s="9">
        <v>558479324</v>
      </c>
      <c r="H40" s="9">
        <v>0</v>
      </c>
      <c r="J40" s="9">
        <v>558479324</v>
      </c>
      <c r="L40" s="10">
        <v>7.0000000000000007E-2</v>
      </c>
      <c r="N40" s="9">
        <v>257763000</v>
      </c>
      <c r="P40" s="31">
        <v>15211449</v>
      </c>
      <c r="Q40" s="31"/>
      <c r="S40" s="9">
        <v>-405801390</v>
      </c>
      <c r="U40" s="9">
        <v>-132826941</v>
      </c>
      <c r="W40" s="10">
        <v>-0.01</v>
      </c>
    </row>
    <row r="41" spans="1:23" ht="18.75" x14ac:dyDescent="0.2">
      <c r="A41" s="30" t="s">
        <v>102</v>
      </c>
      <c r="B41" s="30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0</v>
      </c>
      <c r="P41" s="31">
        <v>0</v>
      </c>
      <c r="Q41" s="31"/>
      <c r="S41" s="9">
        <v>-5471715343</v>
      </c>
      <c r="U41" s="9">
        <v>-5471715343</v>
      </c>
      <c r="W41" s="10">
        <v>-0.32</v>
      </c>
    </row>
    <row r="42" spans="1:23" ht="18.75" x14ac:dyDescent="0.2">
      <c r="A42" s="30" t="s">
        <v>103</v>
      </c>
      <c r="B42" s="30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0</v>
      </c>
      <c r="P42" s="31">
        <v>0</v>
      </c>
      <c r="Q42" s="31"/>
      <c r="S42" s="9">
        <v>-81862214</v>
      </c>
      <c r="U42" s="9">
        <v>-81862214</v>
      </c>
      <c r="W42" s="10">
        <v>0</v>
      </c>
    </row>
    <row r="43" spans="1:23" ht="18.75" x14ac:dyDescent="0.2">
      <c r="A43" s="30" t="s">
        <v>47</v>
      </c>
      <c r="B43" s="30"/>
      <c r="D43" s="9">
        <v>0</v>
      </c>
      <c r="F43" s="9">
        <v>6737424718</v>
      </c>
      <c r="H43" s="9">
        <v>0</v>
      </c>
      <c r="J43" s="9">
        <v>6737424718</v>
      </c>
      <c r="L43" s="10">
        <v>0.87</v>
      </c>
      <c r="N43" s="9">
        <v>16415292000</v>
      </c>
      <c r="P43" s="31">
        <v>65267081827</v>
      </c>
      <c r="Q43" s="31"/>
      <c r="S43" s="9">
        <v>0</v>
      </c>
      <c r="U43" s="9">
        <v>81682373827</v>
      </c>
      <c r="W43" s="10">
        <v>4.79</v>
      </c>
    </row>
    <row r="44" spans="1:23" ht="18.75" x14ac:dyDescent="0.2">
      <c r="A44" s="30" t="s">
        <v>44</v>
      </c>
      <c r="B44" s="30"/>
      <c r="D44" s="9">
        <v>0</v>
      </c>
      <c r="F44" s="9">
        <v>5879199749</v>
      </c>
      <c r="H44" s="9">
        <v>0</v>
      </c>
      <c r="J44" s="9">
        <v>5879199749</v>
      </c>
      <c r="L44" s="10">
        <v>0.76</v>
      </c>
      <c r="N44" s="9">
        <v>86675462</v>
      </c>
      <c r="P44" s="31">
        <v>9853241099</v>
      </c>
      <c r="Q44" s="31"/>
      <c r="S44" s="9">
        <v>0</v>
      </c>
      <c r="U44" s="9">
        <v>9939916561</v>
      </c>
      <c r="W44" s="10">
        <v>0.57999999999999996</v>
      </c>
    </row>
    <row r="45" spans="1:23" ht="18.75" x14ac:dyDescent="0.2">
      <c r="A45" s="30" t="s">
        <v>30</v>
      </c>
      <c r="B45" s="30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233706147</v>
      </c>
      <c r="P45" s="31">
        <v>-240317870</v>
      </c>
      <c r="Q45" s="31"/>
      <c r="S45" s="9">
        <v>0</v>
      </c>
      <c r="U45" s="9">
        <v>-6611723</v>
      </c>
      <c r="W45" s="10">
        <v>0</v>
      </c>
    </row>
    <row r="46" spans="1:23" ht="18.75" x14ac:dyDescent="0.2">
      <c r="A46" s="30" t="s">
        <v>33</v>
      </c>
      <c r="B46" s="30"/>
      <c r="D46" s="9">
        <v>0</v>
      </c>
      <c r="F46" s="9">
        <v>11765636361</v>
      </c>
      <c r="H46" s="9">
        <v>0</v>
      </c>
      <c r="J46" s="9">
        <v>11765636361</v>
      </c>
      <c r="L46" s="10">
        <v>1.52</v>
      </c>
      <c r="N46" s="9">
        <v>0</v>
      </c>
      <c r="P46" s="31">
        <v>16635479391</v>
      </c>
      <c r="Q46" s="31"/>
      <c r="S46" s="9">
        <v>0</v>
      </c>
      <c r="U46" s="9">
        <v>16635479391</v>
      </c>
      <c r="W46" s="10">
        <v>0.98</v>
      </c>
    </row>
    <row r="47" spans="1:23" ht="18.75" x14ac:dyDescent="0.2">
      <c r="A47" s="30" t="s">
        <v>54</v>
      </c>
      <c r="B47" s="30"/>
      <c r="D47" s="9">
        <v>0</v>
      </c>
      <c r="F47" s="9">
        <v>-592489776</v>
      </c>
      <c r="H47" s="9">
        <v>0</v>
      </c>
      <c r="J47" s="9">
        <v>-592489776</v>
      </c>
      <c r="L47" s="10">
        <v>-0.08</v>
      </c>
      <c r="N47" s="9">
        <v>0</v>
      </c>
      <c r="P47" s="31">
        <v>-592489776</v>
      </c>
      <c r="Q47" s="31"/>
      <c r="S47" s="9">
        <v>0</v>
      </c>
      <c r="U47" s="9">
        <v>-592489776</v>
      </c>
      <c r="W47" s="10">
        <v>-0.03</v>
      </c>
    </row>
    <row r="48" spans="1:23" ht="18.75" x14ac:dyDescent="0.2">
      <c r="A48" s="30" t="s">
        <v>19</v>
      </c>
      <c r="B48" s="30"/>
      <c r="D48" s="9">
        <v>0</v>
      </c>
      <c r="F48" s="9">
        <v>5609282464</v>
      </c>
      <c r="H48" s="9">
        <v>0</v>
      </c>
      <c r="J48" s="9">
        <v>5609282464</v>
      </c>
      <c r="L48" s="10">
        <v>0.72</v>
      </c>
      <c r="N48" s="9">
        <v>0</v>
      </c>
      <c r="P48" s="31">
        <v>12526874411</v>
      </c>
      <c r="Q48" s="31"/>
      <c r="S48" s="9">
        <v>0</v>
      </c>
      <c r="U48" s="9">
        <v>12526874411</v>
      </c>
      <c r="W48" s="10">
        <v>0.74</v>
      </c>
    </row>
    <row r="49" spans="1:23" ht="18.75" x14ac:dyDescent="0.2">
      <c r="A49" s="30" t="s">
        <v>55</v>
      </c>
      <c r="B49" s="30"/>
      <c r="D49" s="9">
        <v>0</v>
      </c>
      <c r="F49" s="9">
        <v>696679964</v>
      </c>
      <c r="H49" s="9">
        <v>0</v>
      </c>
      <c r="J49" s="9">
        <v>696679964</v>
      </c>
      <c r="L49" s="10">
        <v>0.09</v>
      </c>
      <c r="N49" s="9">
        <v>0</v>
      </c>
      <c r="P49" s="31">
        <v>696679964</v>
      </c>
      <c r="Q49" s="31"/>
      <c r="S49" s="9">
        <v>0</v>
      </c>
      <c r="U49" s="9">
        <v>696679964</v>
      </c>
      <c r="W49" s="10">
        <v>0.04</v>
      </c>
    </row>
    <row r="50" spans="1:23" ht="18.75" x14ac:dyDescent="0.2">
      <c r="A50" s="33" t="s">
        <v>53</v>
      </c>
      <c r="B50" s="33"/>
      <c r="D50" s="13">
        <v>0</v>
      </c>
      <c r="F50" s="13">
        <v>6516602288</v>
      </c>
      <c r="H50" s="13">
        <v>0</v>
      </c>
      <c r="J50" s="13">
        <v>6516602288</v>
      </c>
      <c r="L50" s="14">
        <v>0.84</v>
      </c>
      <c r="N50" s="13">
        <v>0</v>
      </c>
      <c r="P50" s="31">
        <v>6516602289</v>
      </c>
      <c r="Q50" s="31"/>
      <c r="S50" s="13">
        <v>0</v>
      </c>
      <c r="U50" s="13">
        <v>6516602288</v>
      </c>
      <c r="W50" s="14">
        <v>0.38</v>
      </c>
    </row>
    <row r="51" spans="1:23" ht="21.75" thickBot="1" x14ac:dyDescent="0.25">
      <c r="A51" s="32" t="s">
        <v>57</v>
      </c>
      <c r="B51" s="32"/>
      <c r="D51" s="16">
        <v>0</v>
      </c>
      <c r="F51" s="16">
        <f>SUM(F8:F50)</f>
        <v>347031527210</v>
      </c>
      <c r="H51" s="16">
        <f>SUM(H8:H50)</f>
        <v>409241631367</v>
      </c>
      <c r="J51" s="16">
        <f>SUM(J8:J50)</f>
        <v>756273158577</v>
      </c>
      <c r="L51" s="17">
        <v>97.69</v>
      </c>
      <c r="N51" s="16">
        <f>SUM(N8:N50)</f>
        <v>187398902354</v>
      </c>
      <c r="P51" s="36">
        <f>SUM(P8:Q50)</f>
        <v>1068858498574</v>
      </c>
      <c r="Q51" s="36"/>
      <c r="S51" s="16">
        <f>SUM(S8:S50)</f>
        <v>425227621598</v>
      </c>
      <c r="U51" s="16">
        <f>SUM(U8:U50)</f>
        <v>1678455301866</v>
      </c>
      <c r="W51" s="17">
        <v>98.52</v>
      </c>
    </row>
    <row r="52" spans="1:23" ht="13.5" thickTop="1" x14ac:dyDescent="0.2">
      <c r="D52" s="19"/>
      <c r="F52" s="19"/>
      <c r="H52" s="19"/>
      <c r="N52" s="19"/>
      <c r="Q52" s="19"/>
      <c r="S52" s="19"/>
    </row>
    <row r="53" spans="1:23" x14ac:dyDescent="0.2">
      <c r="D53" s="19"/>
      <c r="E53" s="19"/>
      <c r="F53" s="19"/>
      <c r="G53" s="19"/>
      <c r="H53" s="19"/>
      <c r="I53" s="19"/>
      <c r="J53" s="19"/>
      <c r="K53" s="19">
        <f t="shared" ref="K53:T53" si="0">K51-K52</f>
        <v>0</v>
      </c>
      <c r="L53" s="19"/>
      <c r="M53" s="19">
        <f t="shared" si="0"/>
        <v>0</v>
      </c>
      <c r="N53" s="19"/>
      <c r="O53" s="19"/>
      <c r="P53" s="19"/>
      <c r="Q53" s="19"/>
      <c r="R53" s="19">
        <f t="shared" si="0"/>
        <v>0</v>
      </c>
      <c r="S53" s="19"/>
      <c r="T53" s="19">
        <f t="shared" si="0"/>
        <v>0</v>
      </c>
    </row>
  </sheetData>
  <mergeCells count="96">
    <mergeCell ref="A46:B46"/>
    <mergeCell ref="P46:Q46"/>
    <mergeCell ref="A47:B47"/>
    <mergeCell ref="P47:Q47"/>
    <mergeCell ref="A51:B51"/>
    <mergeCell ref="A48:B48"/>
    <mergeCell ref="P48:Q48"/>
    <mergeCell ref="A49:B49"/>
    <mergeCell ref="P49:Q49"/>
    <mergeCell ref="A50:B50"/>
    <mergeCell ref="P50:Q50"/>
    <mergeCell ref="P51:Q51"/>
    <mergeCell ref="A43:B43"/>
    <mergeCell ref="P43:Q43"/>
    <mergeCell ref="A44:B44"/>
    <mergeCell ref="P44:Q44"/>
    <mergeCell ref="A45:B45"/>
    <mergeCell ref="P45:Q45"/>
    <mergeCell ref="A40:B40"/>
    <mergeCell ref="P40:Q40"/>
    <mergeCell ref="A41:B41"/>
    <mergeCell ref="P41:Q41"/>
    <mergeCell ref="A42:B42"/>
    <mergeCell ref="P42:Q42"/>
    <mergeCell ref="A37:B37"/>
    <mergeCell ref="P37:Q37"/>
    <mergeCell ref="A38:B38"/>
    <mergeCell ref="P38:Q38"/>
    <mergeCell ref="A39:B39"/>
    <mergeCell ref="P39:Q39"/>
    <mergeCell ref="A34:B34"/>
    <mergeCell ref="P34:Q34"/>
    <mergeCell ref="A35:B35"/>
    <mergeCell ref="P35:Q35"/>
    <mergeCell ref="A36:B36"/>
    <mergeCell ref="P36:Q36"/>
    <mergeCell ref="A31:B31"/>
    <mergeCell ref="P31:Q31"/>
    <mergeCell ref="A32:B32"/>
    <mergeCell ref="P32:Q32"/>
    <mergeCell ref="A33:B33"/>
    <mergeCell ref="P33:Q33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A7:B7"/>
    <mergeCell ref="P7:Q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10"/>
  <sheetViews>
    <sheetView rightToLeft="1" tabSelected="1" view="pageBreakPreview" zoomScale="130" zoomScaleNormal="100" zoomScaleSheetLayoutView="130" workbookViewId="0">
      <selection activeCell="F26" sqref="F2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7.7109375" bestFit="1" customWidth="1"/>
  </cols>
  <sheetData>
    <row r="1" spans="1:6" ht="25.5" x14ac:dyDescent="0.2">
      <c r="A1" s="24" t="s">
        <v>0</v>
      </c>
      <c r="B1" s="24"/>
      <c r="C1" s="24"/>
      <c r="D1" s="24"/>
      <c r="E1" s="24"/>
      <c r="F1" s="24"/>
    </row>
    <row r="2" spans="1:6" ht="25.5" x14ac:dyDescent="0.2">
      <c r="A2" s="24" t="s">
        <v>78</v>
      </c>
      <c r="B2" s="24"/>
      <c r="C2" s="24"/>
      <c r="D2" s="24"/>
      <c r="E2" s="24"/>
      <c r="F2" s="24"/>
    </row>
    <row r="3" spans="1:6" ht="25.5" x14ac:dyDescent="0.2">
      <c r="A3" s="24" t="s">
        <v>2</v>
      </c>
      <c r="B3" s="24"/>
      <c r="C3" s="24"/>
      <c r="D3" s="24"/>
      <c r="E3" s="24"/>
      <c r="F3" s="24"/>
    </row>
    <row r="5" spans="1:6" ht="24" x14ac:dyDescent="0.2">
      <c r="A5" s="1" t="s">
        <v>104</v>
      </c>
      <c r="B5" s="25" t="s">
        <v>105</v>
      </c>
      <c r="C5" s="25"/>
      <c r="D5" s="25"/>
      <c r="E5" s="25"/>
      <c r="F5" s="25"/>
    </row>
    <row r="6" spans="1:6" ht="21" x14ac:dyDescent="0.2">
      <c r="D6" s="26" t="s">
        <v>93</v>
      </c>
      <c r="E6" s="26"/>
      <c r="F6" s="2" t="s">
        <v>94</v>
      </c>
    </row>
    <row r="7" spans="1:6" ht="21" x14ac:dyDescent="0.2">
      <c r="A7" s="26" t="s">
        <v>106</v>
      </c>
      <c r="B7" s="26"/>
      <c r="D7" s="18" t="s">
        <v>107</v>
      </c>
      <c r="E7" s="3"/>
      <c r="F7" s="18" t="s">
        <v>107</v>
      </c>
    </row>
    <row r="8" spans="1:6" ht="18.75" x14ac:dyDescent="0.2">
      <c r="A8" s="28" t="s">
        <v>139</v>
      </c>
      <c r="B8" s="28"/>
      <c r="D8" s="6">
        <v>56364</v>
      </c>
      <c r="F8" s="6">
        <v>24583578</v>
      </c>
    </row>
    <row r="9" spans="1:6" ht="18.75" x14ac:dyDescent="0.2">
      <c r="A9" s="30" t="s">
        <v>140</v>
      </c>
      <c r="B9" s="30"/>
      <c r="D9" s="21">
        <v>1810360497</v>
      </c>
      <c r="E9" s="22"/>
      <c r="F9" s="21">
        <v>1862746886</v>
      </c>
    </row>
    <row r="10" spans="1:6" ht="21.75" thickBot="1" x14ac:dyDescent="0.25">
      <c r="A10" s="32" t="s">
        <v>57</v>
      </c>
      <c r="B10" s="32"/>
      <c r="D10" s="23">
        <f>SUM(D8:D9)</f>
        <v>1810416861</v>
      </c>
      <c r="E10" s="22"/>
      <c r="F10" s="23">
        <f>SUM(F8:F9)</f>
        <v>1887330464</v>
      </c>
    </row>
  </sheetData>
  <mergeCells count="9">
    <mergeCell ref="A10:B10"/>
    <mergeCell ref="A7:B7"/>
    <mergeCell ref="A8:B8"/>
    <mergeCell ref="A9:B9"/>
    <mergeCell ref="A1:F1"/>
    <mergeCell ref="A2:F2"/>
    <mergeCell ref="A3:F3"/>
    <mergeCell ref="B5:F5"/>
    <mergeCell ref="D6:E6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0"/>
  <sheetViews>
    <sheetView rightToLeft="1" view="pageBreakPreview" zoomScale="115" zoomScaleNormal="100" zoomScaleSheetLayoutView="115" workbookViewId="0">
      <selection activeCell="F24" sqref="F24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3.7109375" bestFit="1" customWidth="1"/>
    <col min="5" max="5" width="1.28515625" customWidth="1"/>
    <col min="6" max="6" width="13.85546875" bestFit="1" customWidth="1"/>
    <col min="7" max="7" width="0.28515625" customWidth="1"/>
  </cols>
  <sheetData>
    <row r="1" spans="1:6" ht="25.5" x14ac:dyDescent="0.2">
      <c r="A1" s="24" t="s">
        <v>0</v>
      </c>
      <c r="B1" s="24"/>
      <c r="C1" s="24"/>
      <c r="D1" s="24"/>
      <c r="E1" s="24"/>
      <c r="F1" s="24"/>
    </row>
    <row r="2" spans="1:6" ht="25.5" x14ac:dyDescent="0.2">
      <c r="A2" s="24" t="s">
        <v>78</v>
      </c>
      <c r="B2" s="24"/>
      <c r="C2" s="24"/>
      <c r="D2" s="24"/>
      <c r="E2" s="24"/>
      <c r="F2" s="24"/>
    </row>
    <row r="3" spans="1:6" ht="25.5" x14ac:dyDescent="0.2">
      <c r="A3" s="24" t="s">
        <v>2</v>
      </c>
      <c r="B3" s="24"/>
      <c r="C3" s="24"/>
      <c r="D3" s="24"/>
      <c r="E3" s="24"/>
      <c r="F3" s="24"/>
    </row>
    <row r="5" spans="1:6" ht="24" x14ac:dyDescent="0.2">
      <c r="A5" s="1" t="s">
        <v>108</v>
      </c>
      <c r="B5" s="25" t="s">
        <v>90</v>
      </c>
      <c r="C5" s="25"/>
      <c r="D5" s="25"/>
      <c r="E5" s="25"/>
      <c r="F5" s="25"/>
    </row>
    <row r="6" spans="1:6" ht="21" x14ac:dyDescent="0.2">
      <c r="D6" s="2" t="s">
        <v>93</v>
      </c>
      <c r="F6" s="2" t="s">
        <v>9</v>
      </c>
    </row>
    <row r="7" spans="1:6" ht="21" x14ac:dyDescent="0.2">
      <c r="A7" s="26" t="s">
        <v>90</v>
      </c>
      <c r="B7" s="26"/>
      <c r="D7" s="4" t="s">
        <v>75</v>
      </c>
      <c r="F7" s="4" t="s">
        <v>75</v>
      </c>
    </row>
    <row r="8" spans="1:6" ht="18.75" x14ac:dyDescent="0.2">
      <c r="A8" s="28" t="s">
        <v>90</v>
      </c>
      <c r="B8" s="28"/>
      <c r="D8" s="6">
        <v>325770388</v>
      </c>
      <c r="F8" s="6">
        <v>1472787173</v>
      </c>
    </row>
    <row r="9" spans="1:6" ht="18.75" x14ac:dyDescent="0.2">
      <c r="A9" s="33" t="s">
        <v>109</v>
      </c>
      <c r="B9" s="33"/>
      <c r="D9" s="13">
        <v>1165918315</v>
      </c>
      <c r="F9" s="13">
        <v>1670114075</v>
      </c>
    </row>
    <row r="10" spans="1:6" ht="21" x14ac:dyDescent="0.2">
      <c r="A10" s="32" t="s">
        <v>57</v>
      </c>
      <c r="B10" s="32"/>
      <c r="D10" s="16">
        <v>1491688703</v>
      </c>
      <c r="F10" s="16">
        <v>3142901248</v>
      </c>
    </row>
  </sheetData>
  <mergeCells count="8">
    <mergeCell ref="A8:B8"/>
    <mergeCell ref="A9:B9"/>
    <mergeCell ref="A10:B10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2"/>
  <sheetViews>
    <sheetView rightToLeft="1" view="pageBreakPreview" zoomScaleNormal="100" zoomScaleSheetLayoutView="100" workbookViewId="0">
      <selection activeCell="A5" sqref="A5:S5"/>
    </sheetView>
  </sheetViews>
  <sheetFormatPr defaultRowHeight="12.75" x14ac:dyDescent="0.2"/>
  <cols>
    <col min="1" max="1" width="23.71093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5.5" x14ac:dyDescent="0.2">
      <c r="A2" s="24" t="s">
        <v>78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5" spans="1:19" ht="24" x14ac:dyDescent="0.2">
      <c r="A5" s="25" t="s">
        <v>96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21" x14ac:dyDescent="0.2">
      <c r="A6" s="26" t="s">
        <v>59</v>
      </c>
      <c r="C6" s="26" t="s">
        <v>110</v>
      </c>
      <c r="D6" s="26"/>
      <c r="E6" s="26"/>
      <c r="F6" s="26"/>
      <c r="G6" s="26"/>
      <c r="I6" s="26" t="s">
        <v>93</v>
      </c>
      <c r="J6" s="26"/>
      <c r="K6" s="26"/>
      <c r="L6" s="26"/>
      <c r="M6" s="26"/>
      <c r="O6" s="26" t="s">
        <v>94</v>
      </c>
      <c r="P6" s="26"/>
      <c r="Q6" s="26"/>
      <c r="R6" s="26"/>
      <c r="S6" s="26"/>
    </row>
    <row r="7" spans="1:19" ht="21" x14ac:dyDescent="0.2">
      <c r="A7" s="26"/>
      <c r="C7" s="18" t="s">
        <v>111</v>
      </c>
      <c r="D7" s="3"/>
      <c r="E7" s="18" t="s">
        <v>112</v>
      </c>
      <c r="F7" s="3"/>
      <c r="G7" s="18" t="s">
        <v>113</v>
      </c>
      <c r="I7" s="18" t="s">
        <v>114</v>
      </c>
      <c r="J7" s="3"/>
      <c r="K7" s="18" t="s">
        <v>115</v>
      </c>
      <c r="L7" s="3"/>
      <c r="M7" s="18" t="s">
        <v>116</v>
      </c>
      <c r="O7" s="18" t="s">
        <v>114</v>
      </c>
      <c r="P7" s="3"/>
      <c r="Q7" s="18" t="s">
        <v>115</v>
      </c>
      <c r="R7" s="3"/>
      <c r="S7" s="18" t="s">
        <v>116</v>
      </c>
    </row>
    <row r="8" spans="1:19" ht="18.75" x14ac:dyDescent="0.2">
      <c r="A8" s="5" t="s">
        <v>47</v>
      </c>
      <c r="C8" s="5" t="s">
        <v>117</v>
      </c>
      <c r="E8" s="6">
        <v>5471764</v>
      </c>
      <c r="G8" s="6">
        <v>3000</v>
      </c>
      <c r="I8" s="6">
        <v>0</v>
      </c>
      <c r="K8" s="6"/>
      <c r="M8" s="6">
        <v>0</v>
      </c>
      <c r="O8" s="6">
        <v>16415292000</v>
      </c>
      <c r="Q8" s="6">
        <v>0</v>
      </c>
      <c r="S8" s="6">
        <f>O8-Q8</f>
        <v>16415292000</v>
      </c>
    </row>
    <row r="9" spans="1:19" ht="18.75" x14ac:dyDescent="0.2">
      <c r="A9" s="8" t="s">
        <v>26</v>
      </c>
      <c r="C9" s="8" t="s">
        <v>118</v>
      </c>
      <c r="E9" s="9">
        <v>4759003</v>
      </c>
      <c r="G9" s="9">
        <v>850</v>
      </c>
      <c r="I9" s="9">
        <v>0</v>
      </c>
      <c r="K9" s="9">
        <v>0</v>
      </c>
      <c r="M9" s="9">
        <v>0</v>
      </c>
      <c r="O9" s="9">
        <v>4045152550</v>
      </c>
      <c r="Q9" s="9">
        <v>0</v>
      </c>
      <c r="S9" s="9">
        <f t="shared" ref="S9:S29" si="0">O9-Q9</f>
        <v>4045152550</v>
      </c>
    </row>
    <row r="10" spans="1:19" ht="18.75" x14ac:dyDescent="0.2">
      <c r="A10" s="8" t="s">
        <v>20</v>
      </c>
      <c r="C10" s="8" t="s">
        <v>119</v>
      </c>
      <c r="E10" s="9">
        <v>1600000</v>
      </c>
      <c r="G10" s="9">
        <v>126</v>
      </c>
      <c r="I10" s="9">
        <v>0</v>
      </c>
      <c r="K10" s="9">
        <v>0</v>
      </c>
      <c r="M10" s="9">
        <v>0</v>
      </c>
      <c r="O10" s="9">
        <v>201600000</v>
      </c>
      <c r="Q10" s="9">
        <v>0</v>
      </c>
      <c r="S10" s="9">
        <f t="shared" si="0"/>
        <v>201600000</v>
      </c>
    </row>
    <row r="11" spans="1:19" ht="18.75" x14ac:dyDescent="0.2">
      <c r="A11" s="8" t="s">
        <v>34</v>
      </c>
      <c r="C11" s="8" t="s">
        <v>119</v>
      </c>
      <c r="E11" s="9">
        <v>9447273</v>
      </c>
      <c r="G11" s="9">
        <v>1840</v>
      </c>
      <c r="I11" s="9">
        <v>0</v>
      </c>
      <c r="K11" s="9">
        <v>0</v>
      </c>
      <c r="M11" s="9">
        <v>0</v>
      </c>
      <c r="O11" s="9">
        <v>17382982320</v>
      </c>
      <c r="Q11" s="9">
        <v>0</v>
      </c>
      <c r="S11" s="9">
        <f t="shared" si="0"/>
        <v>17382982320</v>
      </c>
    </row>
    <row r="12" spans="1:19" ht="18.75" x14ac:dyDescent="0.2">
      <c r="A12" s="8" t="s">
        <v>46</v>
      </c>
      <c r="C12" s="8" t="s">
        <v>120</v>
      </c>
      <c r="E12" s="9">
        <v>11393813</v>
      </c>
      <c r="G12" s="9">
        <v>450</v>
      </c>
      <c r="I12" s="9">
        <v>0</v>
      </c>
      <c r="K12" s="9">
        <v>0</v>
      </c>
      <c r="M12" s="9">
        <v>0</v>
      </c>
      <c r="O12" s="9">
        <f>8156934450+2059</f>
        <v>8156936509</v>
      </c>
      <c r="Q12" s="9">
        <v>0</v>
      </c>
      <c r="S12" s="9">
        <f t="shared" si="0"/>
        <v>8156936509</v>
      </c>
    </row>
    <row r="13" spans="1:19" ht="18.75" x14ac:dyDescent="0.2">
      <c r="A13" s="8" t="s">
        <v>43</v>
      </c>
      <c r="C13" s="8" t="s">
        <v>120</v>
      </c>
      <c r="E13" s="9">
        <v>43274421</v>
      </c>
      <c r="G13" s="9">
        <v>250</v>
      </c>
      <c r="I13" s="9">
        <v>0</v>
      </c>
      <c r="K13" s="9">
        <v>0</v>
      </c>
      <c r="M13" s="9">
        <v>0</v>
      </c>
      <c r="O13" s="9">
        <v>10818605250</v>
      </c>
      <c r="Q13" s="9">
        <v>0</v>
      </c>
      <c r="S13" s="9">
        <f t="shared" si="0"/>
        <v>10818605250</v>
      </c>
    </row>
    <row r="14" spans="1:19" ht="18.75" x14ac:dyDescent="0.2">
      <c r="A14" s="8" t="s">
        <v>28</v>
      </c>
      <c r="C14" s="8" t="s">
        <v>119</v>
      </c>
      <c r="E14" s="9">
        <v>13196288</v>
      </c>
      <c r="G14" s="9">
        <v>930</v>
      </c>
      <c r="I14" s="9">
        <v>0</v>
      </c>
      <c r="K14" s="9">
        <v>0</v>
      </c>
      <c r="M14" s="9">
        <v>0</v>
      </c>
      <c r="O14" s="9">
        <v>12272547840</v>
      </c>
      <c r="Q14" s="9">
        <v>484442678</v>
      </c>
      <c r="S14" s="9">
        <f t="shared" si="0"/>
        <v>11788105162</v>
      </c>
    </row>
    <row r="15" spans="1:19" ht="18.75" x14ac:dyDescent="0.2">
      <c r="A15" s="8" t="s">
        <v>27</v>
      </c>
      <c r="C15" s="8" t="s">
        <v>121</v>
      </c>
      <c r="E15" s="9">
        <v>1384334</v>
      </c>
      <c r="G15" s="9">
        <v>940</v>
      </c>
      <c r="I15" s="9">
        <v>0</v>
      </c>
      <c r="K15" s="9">
        <v>0</v>
      </c>
      <c r="M15" s="9">
        <v>0</v>
      </c>
      <c r="O15" s="9">
        <v>1301273960</v>
      </c>
      <c r="Q15" s="9">
        <v>27055327</v>
      </c>
      <c r="S15" s="9">
        <f t="shared" si="0"/>
        <v>1274218633</v>
      </c>
    </row>
    <row r="16" spans="1:19" ht="18.75" x14ac:dyDescent="0.2">
      <c r="A16" s="8" t="s">
        <v>21</v>
      </c>
      <c r="C16" s="8" t="s">
        <v>119</v>
      </c>
      <c r="E16" s="9">
        <v>37553788</v>
      </c>
      <c r="G16" s="9">
        <v>740</v>
      </c>
      <c r="I16" s="9">
        <v>0</v>
      </c>
      <c r="K16" s="9">
        <v>0</v>
      </c>
      <c r="M16" s="9">
        <v>0</v>
      </c>
      <c r="O16" s="9">
        <v>27789803120</v>
      </c>
      <c r="Q16" s="9">
        <v>0</v>
      </c>
      <c r="S16" s="9">
        <f t="shared" si="0"/>
        <v>27789803120</v>
      </c>
    </row>
    <row r="17" spans="1:19" ht="18.75" x14ac:dyDescent="0.2">
      <c r="A17" s="8" t="s">
        <v>41</v>
      </c>
      <c r="C17" s="8" t="s">
        <v>122</v>
      </c>
      <c r="E17" s="9">
        <v>101424578</v>
      </c>
      <c r="G17" s="9">
        <v>55</v>
      </c>
      <c r="I17" s="9">
        <v>0</v>
      </c>
      <c r="K17" s="9">
        <v>0</v>
      </c>
      <c r="M17" s="9">
        <v>0</v>
      </c>
      <c r="O17" s="9">
        <v>5578351790</v>
      </c>
      <c r="Q17" s="9">
        <v>0</v>
      </c>
      <c r="S17" s="9">
        <f t="shared" si="0"/>
        <v>5578351790</v>
      </c>
    </row>
    <row r="18" spans="1:19" ht="18.75" x14ac:dyDescent="0.2">
      <c r="A18" s="8" t="s">
        <v>29</v>
      </c>
      <c r="C18" s="8" t="s">
        <v>118</v>
      </c>
      <c r="E18" s="9">
        <v>6323510</v>
      </c>
      <c r="G18" s="9">
        <v>800</v>
      </c>
      <c r="I18" s="9">
        <v>0</v>
      </c>
      <c r="K18" s="9">
        <v>0</v>
      </c>
      <c r="M18" s="9">
        <v>0</v>
      </c>
      <c r="O18" s="9">
        <v>5058808000</v>
      </c>
      <c r="Q18" s="9">
        <v>186868897</v>
      </c>
      <c r="S18" s="9">
        <f t="shared" si="0"/>
        <v>4871939103</v>
      </c>
    </row>
    <row r="19" spans="1:19" ht="18.75" x14ac:dyDescent="0.2">
      <c r="A19" s="8" t="s">
        <v>49</v>
      </c>
      <c r="C19" s="8" t="s">
        <v>120</v>
      </c>
      <c r="E19" s="9">
        <v>9835845</v>
      </c>
      <c r="G19" s="9">
        <v>350</v>
      </c>
      <c r="I19" s="9">
        <v>0</v>
      </c>
      <c r="K19" s="9">
        <v>0</v>
      </c>
      <c r="M19" s="9">
        <v>0</v>
      </c>
      <c r="O19" s="9">
        <v>3442545750</v>
      </c>
      <c r="Q19" s="9">
        <v>135889964</v>
      </c>
      <c r="S19" s="9">
        <f t="shared" si="0"/>
        <v>3306655786</v>
      </c>
    </row>
    <row r="20" spans="1:19" ht="18.75" x14ac:dyDescent="0.2">
      <c r="A20" s="8" t="s">
        <v>25</v>
      </c>
      <c r="C20" s="8" t="s">
        <v>118</v>
      </c>
      <c r="E20" s="9">
        <v>28254437</v>
      </c>
      <c r="G20" s="9">
        <v>1110</v>
      </c>
      <c r="I20" s="9">
        <v>0</v>
      </c>
      <c r="K20" s="9">
        <v>0</v>
      </c>
      <c r="M20" s="9">
        <v>0</v>
      </c>
      <c r="O20" s="9">
        <v>31362425070</v>
      </c>
      <c r="Q20" s="9">
        <v>0</v>
      </c>
      <c r="S20" s="9">
        <f t="shared" si="0"/>
        <v>31362425070</v>
      </c>
    </row>
    <row r="21" spans="1:19" ht="18.75" x14ac:dyDescent="0.2">
      <c r="A21" s="8" t="s">
        <v>22</v>
      </c>
      <c r="C21" s="8" t="s">
        <v>123</v>
      </c>
      <c r="E21" s="9">
        <v>18358980</v>
      </c>
      <c r="G21" s="9">
        <v>1189</v>
      </c>
      <c r="I21" s="9">
        <v>0</v>
      </c>
      <c r="K21" s="9">
        <v>0</v>
      </c>
      <c r="M21" s="9">
        <v>0</v>
      </c>
      <c r="O21" s="9">
        <v>21828827220</v>
      </c>
      <c r="Q21" s="9">
        <v>834039512</v>
      </c>
      <c r="S21" s="9">
        <f t="shared" si="0"/>
        <v>20994787708</v>
      </c>
    </row>
    <row r="22" spans="1:19" ht="18.75" x14ac:dyDescent="0.2">
      <c r="A22" s="8" t="s">
        <v>40</v>
      </c>
      <c r="C22" s="8" t="s">
        <v>120</v>
      </c>
      <c r="E22" s="9">
        <v>3848189</v>
      </c>
      <c r="G22" s="9">
        <v>1700</v>
      </c>
      <c r="I22" s="9">
        <v>0</v>
      </c>
      <c r="K22" s="9">
        <v>0</v>
      </c>
      <c r="M22" s="9">
        <v>0</v>
      </c>
      <c r="O22" s="9">
        <v>6541921300</v>
      </c>
      <c r="Q22" s="9">
        <v>199819641</v>
      </c>
      <c r="S22" s="9">
        <f t="shared" si="0"/>
        <v>6342101659</v>
      </c>
    </row>
    <row r="23" spans="1:19" ht="18.75" x14ac:dyDescent="0.2">
      <c r="A23" s="8" t="s">
        <v>44</v>
      </c>
      <c r="C23" s="8" t="s">
        <v>124</v>
      </c>
      <c r="E23" s="9">
        <v>3000000</v>
      </c>
      <c r="G23" s="9">
        <v>30</v>
      </c>
      <c r="I23" s="9">
        <v>0</v>
      </c>
      <c r="K23" s="9">
        <v>0</v>
      </c>
      <c r="M23" s="9">
        <v>0</v>
      </c>
      <c r="O23" s="9">
        <v>90000000</v>
      </c>
      <c r="Q23" s="9">
        <v>3324538</v>
      </c>
      <c r="S23" s="9">
        <f t="shared" si="0"/>
        <v>86675462</v>
      </c>
    </row>
    <row r="24" spans="1:19" ht="18.75" x14ac:dyDescent="0.2">
      <c r="A24" s="8" t="s">
        <v>50</v>
      </c>
      <c r="C24" s="8" t="s">
        <v>125</v>
      </c>
      <c r="E24" s="9">
        <v>10681789</v>
      </c>
      <c r="G24" s="9">
        <v>650</v>
      </c>
      <c r="I24" s="9">
        <v>0</v>
      </c>
      <c r="K24" s="9">
        <v>0</v>
      </c>
      <c r="M24" s="9">
        <v>0</v>
      </c>
      <c r="O24" s="9">
        <v>6943162850</v>
      </c>
      <c r="Q24" s="9">
        <v>229906055</v>
      </c>
      <c r="S24" s="9">
        <f t="shared" si="0"/>
        <v>6713256795</v>
      </c>
    </row>
    <row r="25" spans="1:19" ht="18.75" x14ac:dyDescent="0.2">
      <c r="A25" s="8" t="s">
        <v>24</v>
      </c>
      <c r="C25" s="8" t="s">
        <v>123</v>
      </c>
      <c r="E25" s="9">
        <v>2385796</v>
      </c>
      <c r="G25" s="9">
        <v>3850</v>
      </c>
      <c r="I25" s="9">
        <v>0</v>
      </c>
      <c r="K25" s="9">
        <v>0</v>
      </c>
      <c r="M25" s="9">
        <v>0</v>
      </c>
      <c r="O25" s="9">
        <v>9185314600</v>
      </c>
      <c r="Q25" s="9">
        <v>0</v>
      </c>
      <c r="S25" s="9">
        <f t="shared" si="0"/>
        <v>9185314600</v>
      </c>
    </row>
    <row r="26" spans="1:19" ht="18.75" x14ac:dyDescent="0.2">
      <c r="A26" s="8" t="s">
        <v>99</v>
      </c>
      <c r="C26" s="8" t="s">
        <v>126</v>
      </c>
      <c r="E26" s="9">
        <v>800000</v>
      </c>
      <c r="G26" s="9">
        <v>441</v>
      </c>
      <c r="I26" s="9">
        <v>0</v>
      </c>
      <c r="K26" s="9">
        <v>0</v>
      </c>
      <c r="M26" s="9">
        <v>0</v>
      </c>
      <c r="O26" s="9">
        <v>352800000</v>
      </c>
      <c r="Q26" s="9">
        <v>7335211</v>
      </c>
      <c r="S26" s="9">
        <f t="shared" si="0"/>
        <v>345464789</v>
      </c>
    </row>
    <row r="27" spans="1:19" ht="18.75" x14ac:dyDescent="0.2">
      <c r="A27" s="8" t="s">
        <v>51</v>
      </c>
      <c r="C27" s="8" t="s">
        <v>127</v>
      </c>
      <c r="E27" s="9">
        <v>125000</v>
      </c>
      <c r="G27" s="9">
        <v>2050</v>
      </c>
      <c r="I27" s="9">
        <v>0</v>
      </c>
      <c r="K27" s="9">
        <v>0</v>
      </c>
      <c r="M27" s="9">
        <v>0</v>
      </c>
      <c r="O27" s="9">
        <v>256250000</v>
      </c>
      <c r="Q27" s="9">
        <v>8485099</v>
      </c>
      <c r="S27" s="9">
        <f t="shared" si="0"/>
        <v>247764901</v>
      </c>
    </row>
    <row r="28" spans="1:19" ht="18.75" x14ac:dyDescent="0.2">
      <c r="A28" s="8" t="s">
        <v>52</v>
      </c>
      <c r="C28" s="8" t="s">
        <v>128</v>
      </c>
      <c r="E28" s="9">
        <v>219000</v>
      </c>
      <c r="G28" s="9">
        <v>1177</v>
      </c>
      <c r="I28" s="9">
        <v>0</v>
      </c>
      <c r="K28" s="9">
        <v>0</v>
      </c>
      <c r="M28" s="9">
        <v>0</v>
      </c>
      <c r="O28" s="9">
        <v>257763000</v>
      </c>
      <c r="Q28" s="9">
        <v>0</v>
      </c>
      <c r="S28" s="9">
        <f t="shared" si="0"/>
        <v>257763000</v>
      </c>
    </row>
    <row r="29" spans="1:19" ht="18.75" x14ac:dyDescent="0.2">
      <c r="A29" s="11" t="s">
        <v>30</v>
      </c>
      <c r="C29" s="8" t="s">
        <v>120</v>
      </c>
      <c r="E29" s="9">
        <v>585000</v>
      </c>
      <c r="G29" s="9">
        <v>414</v>
      </c>
      <c r="I29" s="9">
        <v>0</v>
      </c>
      <c r="K29" s="9">
        <v>0</v>
      </c>
      <c r="M29" s="9">
        <v>0</v>
      </c>
      <c r="O29" s="13">
        <v>242190000</v>
      </c>
      <c r="Q29" s="13">
        <v>8483853</v>
      </c>
      <c r="S29" s="9">
        <f t="shared" si="0"/>
        <v>233706147</v>
      </c>
    </row>
    <row r="30" spans="1:19" ht="21" x14ac:dyDescent="0.2">
      <c r="A30" s="15" t="s">
        <v>57</v>
      </c>
      <c r="C30" s="9"/>
      <c r="E30" s="9"/>
      <c r="G30" s="9"/>
      <c r="I30" s="9"/>
      <c r="K30" s="9"/>
      <c r="M30" s="9"/>
      <c r="O30" s="16">
        <f>SUM(O8:O29)</f>
        <v>189524553129</v>
      </c>
      <c r="Q30" s="16">
        <f>SUM(Q8:Q29)</f>
        <v>2125650775</v>
      </c>
      <c r="S30" s="16">
        <f>SUM(S8:S29)</f>
        <v>187398902354</v>
      </c>
    </row>
    <row r="31" spans="1:19" x14ac:dyDescent="0.2">
      <c r="M31" s="19"/>
      <c r="O31" s="19"/>
      <c r="Q31" s="19"/>
      <c r="S31" s="19"/>
    </row>
    <row r="32" spans="1:19" x14ac:dyDescent="0.2">
      <c r="O32" s="19"/>
      <c r="Q32" s="19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8" fitToHeight="0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view="pageBreakPreview" zoomScale="145" zoomScaleNormal="100" zoomScaleSheetLayoutView="145" workbookViewId="0">
      <selection activeCell="C19" sqref="C19"/>
    </sheetView>
  </sheetViews>
  <sheetFormatPr defaultRowHeight="12.75" x14ac:dyDescent="0.2"/>
  <cols>
    <col min="1" max="1" width="33.85546875" bestFit="1" customWidth="1"/>
    <col min="2" max="2" width="1.28515625" customWidth="1"/>
    <col min="3" max="3" width="13.85546875" bestFit="1" customWidth="1"/>
    <col min="4" max="4" width="1.28515625" customWidth="1"/>
    <col min="5" max="5" width="11" bestFit="1" customWidth="1"/>
    <col min="6" max="6" width="1.28515625" customWidth="1"/>
    <col min="7" max="7" width="13.85546875" bestFit="1" customWidth="1"/>
    <col min="8" max="8" width="1.28515625" customWidth="1"/>
    <col min="9" max="9" width="13.85546875" bestFit="1" customWidth="1"/>
    <col min="10" max="10" width="1.28515625" customWidth="1"/>
    <col min="11" max="11" width="11" bestFit="1" customWidth="1"/>
    <col min="12" max="12" width="1.28515625" customWidth="1"/>
    <col min="13" max="13" width="13.85546875" bestFit="1" customWidth="1"/>
    <col min="14" max="14" width="0.28515625" customWidth="1"/>
  </cols>
  <sheetData>
    <row r="1" spans="1:13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5.5" x14ac:dyDescent="0.2">
      <c r="A2" s="24" t="s">
        <v>78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5" spans="1:13" ht="24" x14ac:dyDescent="0.2">
      <c r="A5" s="25" t="s">
        <v>131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21" x14ac:dyDescent="0.2">
      <c r="A6" s="26" t="s">
        <v>81</v>
      </c>
      <c r="C6" s="26" t="s">
        <v>93</v>
      </c>
      <c r="D6" s="26"/>
      <c r="E6" s="26"/>
      <c r="F6" s="26"/>
      <c r="G6" s="26"/>
      <c r="I6" s="26" t="s">
        <v>94</v>
      </c>
      <c r="J6" s="26"/>
      <c r="K6" s="26"/>
      <c r="L6" s="26"/>
      <c r="M6" s="26"/>
    </row>
    <row r="7" spans="1:13" ht="21" x14ac:dyDescent="0.2">
      <c r="A7" s="26"/>
      <c r="C7" s="18" t="s">
        <v>129</v>
      </c>
      <c r="D7" s="3"/>
      <c r="E7" s="18" t="s">
        <v>115</v>
      </c>
      <c r="F7" s="3"/>
      <c r="G7" s="18" t="s">
        <v>130</v>
      </c>
      <c r="I7" s="18" t="s">
        <v>129</v>
      </c>
      <c r="J7" s="3"/>
      <c r="K7" s="18" t="s">
        <v>115</v>
      </c>
      <c r="L7" s="3"/>
      <c r="M7" s="18" t="s">
        <v>130</v>
      </c>
    </row>
    <row r="8" spans="1:13" ht="18.75" x14ac:dyDescent="0.2">
      <c r="A8" s="5" t="s">
        <v>141</v>
      </c>
      <c r="C8" s="6">
        <v>56364</v>
      </c>
      <c r="E8" s="6">
        <v>0</v>
      </c>
      <c r="G8" s="6">
        <v>56364</v>
      </c>
      <c r="I8" s="6">
        <v>24583578</v>
      </c>
      <c r="K8" s="6">
        <v>0</v>
      </c>
      <c r="M8" s="6">
        <v>24583578</v>
      </c>
    </row>
    <row r="9" spans="1:13" ht="18.75" x14ac:dyDescent="0.2">
      <c r="A9" s="8" t="s">
        <v>138</v>
      </c>
      <c r="C9" s="9">
        <v>1810360497</v>
      </c>
      <c r="E9" s="9">
        <v>10878324</v>
      </c>
      <c r="G9" s="9">
        <v>1799482173</v>
      </c>
      <c r="I9" s="9">
        <v>1862746886</v>
      </c>
      <c r="K9" s="9">
        <v>10878324</v>
      </c>
      <c r="M9" s="9">
        <v>1851868562</v>
      </c>
    </row>
    <row r="10" spans="1:13" ht="21" x14ac:dyDescent="0.2">
      <c r="A10" s="15" t="s">
        <v>57</v>
      </c>
      <c r="C10" s="16">
        <f>SUM(C8:C9)</f>
        <v>1810416861</v>
      </c>
      <c r="E10" s="16">
        <f>SUM(E8:E9)</f>
        <v>10878324</v>
      </c>
      <c r="G10" s="16">
        <f>SUM(G8:G9)</f>
        <v>1799538537</v>
      </c>
      <c r="I10" s="16">
        <f>SUM(I8:I9)</f>
        <v>1887330464</v>
      </c>
      <c r="K10" s="16">
        <f>SUM(K8:K9)</f>
        <v>10878324</v>
      </c>
      <c r="M10" s="16">
        <f>SUM(M8:M9)</f>
        <v>1876452140</v>
      </c>
    </row>
    <row r="11" spans="1:13" x14ac:dyDescent="0.2">
      <c r="C11" s="19"/>
      <c r="I11" s="19"/>
      <c r="K11" s="19"/>
    </row>
    <row r="12" spans="1:13" x14ac:dyDescent="0.2">
      <c r="I12" s="19"/>
      <c r="K12" s="19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T48"/>
  <sheetViews>
    <sheetView rightToLeft="1" view="pageBreakPreview" zoomScale="115" zoomScaleNormal="100" zoomScaleSheetLayoutView="115" workbookViewId="0">
      <selection activeCell="G44" sqref="G44"/>
    </sheetView>
  </sheetViews>
  <sheetFormatPr defaultRowHeight="12.75" x14ac:dyDescent="0.2"/>
  <cols>
    <col min="1" max="1" width="26.5703125" bestFit="1" customWidth="1"/>
    <col min="2" max="2" width="1.28515625" customWidth="1"/>
    <col min="3" max="3" width="12" bestFit="1" customWidth="1"/>
    <col min="4" max="4" width="1.28515625" customWidth="1"/>
    <col min="5" max="5" width="17.85546875" bestFit="1" customWidth="1"/>
    <col min="6" max="6" width="1.28515625" customWidth="1"/>
    <col min="7" max="7" width="17.5703125" bestFit="1" customWidth="1"/>
    <col min="8" max="8" width="1.28515625" customWidth="1"/>
    <col min="9" max="9" width="21.85546875" bestFit="1" customWidth="1"/>
    <col min="10" max="10" width="1.28515625" customWidth="1"/>
    <col min="11" max="11" width="11.85546875" bestFit="1" customWidth="1"/>
    <col min="12" max="12" width="1.28515625" customWidth="1"/>
    <col min="13" max="13" width="17.5703125" bestFit="1" customWidth="1"/>
    <col min="14" max="14" width="1.28515625" customWidth="1"/>
    <col min="15" max="15" width="17.85546875" bestFit="1" customWidth="1"/>
    <col min="16" max="16" width="1.28515625" customWidth="1"/>
    <col min="17" max="17" width="16" bestFit="1" customWidth="1"/>
    <col min="20" max="20" width="14.85546875" bestFit="1" customWidth="1"/>
  </cols>
  <sheetData>
    <row r="1" spans="1:17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25.5" x14ac:dyDescent="0.2">
      <c r="A2" s="24" t="s">
        <v>78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5" spans="1:17" ht="24" x14ac:dyDescent="0.2">
      <c r="A5" s="25" t="s">
        <v>132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1" x14ac:dyDescent="0.2">
      <c r="A6" s="26" t="s">
        <v>81</v>
      </c>
      <c r="C6" s="26" t="s">
        <v>93</v>
      </c>
      <c r="D6" s="26"/>
      <c r="E6" s="26"/>
      <c r="F6" s="26"/>
      <c r="G6" s="26"/>
      <c r="H6" s="26"/>
      <c r="I6" s="26"/>
      <c r="K6" s="26" t="s">
        <v>94</v>
      </c>
      <c r="L6" s="26"/>
      <c r="M6" s="26"/>
      <c r="N6" s="26"/>
      <c r="O6" s="26"/>
      <c r="P6" s="26"/>
      <c r="Q6" s="26"/>
    </row>
    <row r="7" spans="1:17" ht="42" x14ac:dyDescent="0.2">
      <c r="A7" s="26"/>
      <c r="C7" s="18" t="s">
        <v>13</v>
      </c>
      <c r="D7" s="3"/>
      <c r="E7" s="18" t="s">
        <v>133</v>
      </c>
      <c r="F7" s="3"/>
      <c r="G7" s="18" t="s">
        <v>134</v>
      </c>
      <c r="H7" s="3"/>
      <c r="I7" s="18" t="s">
        <v>135</v>
      </c>
      <c r="K7" s="18" t="s">
        <v>13</v>
      </c>
      <c r="L7" s="3"/>
      <c r="M7" s="18" t="s">
        <v>133</v>
      </c>
      <c r="N7" s="3"/>
      <c r="O7" s="18" t="s">
        <v>134</v>
      </c>
      <c r="P7" s="3"/>
      <c r="Q7" s="18" t="s">
        <v>135</v>
      </c>
    </row>
    <row r="8" spans="1:17" ht="18.75" x14ac:dyDescent="0.2">
      <c r="A8" s="5" t="s">
        <v>27</v>
      </c>
      <c r="C8" s="6">
        <v>1200000</v>
      </c>
      <c r="E8" s="6">
        <v>29583287906</v>
      </c>
      <c r="G8" s="6">
        <v>22043258630</v>
      </c>
      <c r="I8" s="6">
        <v>7540029276</v>
      </c>
      <c r="K8" s="6">
        <v>2300000</v>
      </c>
      <c r="M8" s="6">
        <v>58071359694</v>
      </c>
      <c r="O8" s="6">
        <v>42249579028</v>
      </c>
      <c r="Q8" s="6">
        <v>15821780666</v>
      </c>
    </row>
    <row r="9" spans="1:17" ht="18.75" x14ac:dyDescent="0.2">
      <c r="A9" s="8" t="s">
        <v>24</v>
      </c>
      <c r="C9" s="9">
        <v>160001</v>
      </c>
      <c r="E9" s="9">
        <v>7927046613</v>
      </c>
      <c r="G9" s="9">
        <v>5999301286</v>
      </c>
      <c r="I9" s="9">
        <v>1927745327</v>
      </c>
      <c r="K9" s="9">
        <v>160001</v>
      </c>
      <c r="M9" s="9">
        <v>7927046613</v>
      </c>
      <c r="O9" s="9">
        <v>5999301286</v>
      </c>
      <c r="Q9" s="9">
        <v>1927745327</v>
      </c>
    </row>
    <row r="10" spans="1:17" ht="18.75" x14ac:dyDescent="0.2">
      <c r="A10" s="8" t="s">
        <v>22</v>
      </c>
      <c r="C10" s="9">
        <v>2640000</v>
      </c>
      <c r="E10" s="9">
        <v>40342280818</v>
      </c>
      <c r="G10" s="9">
        <v>30439668343</v>
      </c>
      <c r="I10" s="9">
        <v>9902612475</v>
      </c>
      <c r="K10" s="9">
        <v>2640000</v>
      </c>
      <c r="M10" s="9">
        <v>40342280818</v>
      </c>
      <c r="O10" s="9">
        <v>30439668343</v>
      </c>
      <c r="Q10" s="9">
        <v>9902612475</v>
      </c>
    </row>
    <row r="11" spans="1:17" ht="18.75" x14ac:dyDescent="0.2">
      <c r="A11" s="8" t="s">
        <v>36</v>
      </c>
      <c r="C11" s="9">
        <v>1200000</v>
      </c>
      <c r="E11" s="9">
        <v>9680586219</v>
      </c>
      <c r="G11" s="9">
        <v>6488819269</v>
      </c>
      <c r="I11" s="9">
        <v>3191766950</v>
      </c>
      <c r="K11" s="9">
        <v>1200000</v>
      </c>
      <c r="M11" s="9">
        <v>9680586219</v>
      </c>
      <c r="O11" s="9">
        <v>6488819269</v>
      </c>
      <c r="Q11" s="9">
        <v>3191766950</v>
      </c>
    </row>
    <row r="12" spans="1:17" ht="18.75" x14ac:dyDescent="0.2">
      <c r="A12" s="8" t="s">
        <v>23</v>
      </c>
      <c r="C12" s="9">
        <v>9632746</v>
      </c>
      <c r="E12" s="9">
        <v>125066528733</v>
      </c>
      <c r="G12" s="9">
        <v>123685669036</v>
      </c>
      <c r="I12" s="9">
        <v>1380859697</v>
      </c>
      <c r="K12" s="9">
        <v>9632746</v>
      </c>
      <c r="M12" s="9">
        <v>125066528733</v>
      </c>
      <c r="O12" s="9">
        <v>123685669036</v>
      </c>
      <c r="Q12" s="9">
        <v>1380859697</v>
      </c>
    </row>
    <row r="13" spans="1:17" ht="18.75" x14ac:dyDescent="0.2">
      <c r="A13" s="8" t="s">
        <v>26</v>
      </c>
      <c r="C13" s="9">
        <v>1758500</v>
      </c>
      <c r="E13" s="9">
        <v>15039828116</v>
      </c>
      <c r="G13" s="9">
        <v>13505578590</v>
      </c>
      <c r="I13" s="9">
        <v>1534249526</v>
      </c>
      <c r="K13" s="9">
        <v>1758500</v>
      </c>
      <c r="M13" s="9">
        <v>15039828116</v>
      </c>
      <c r="O13" s="9">
        <v>13505578590</v>
      </c>
      <c r="Q13" s="9">
        <v>1534249526</v>
      </c>
    </row>
    <row r="14" spans="1:17" ht="18.75" x14ac:dyDescent="0.2">
      <c r="A14" s="8" t="s">
        <v>31</v>
      </c>
      <c r="C14" s="9">
        <v>1</v>
      </c>
      <c r="E14" s="9">
        <v>1</v>
      </c>
      <c r="G14" s="9">
        <v>5275</v>
      </c>
      <c r="I14" s="9">
        <v>-5274</v>
      </c>
      <c r="K14" s="9">
        <v>435001</v>
      </c>
      <c r="M14" s="9">
        <v>9672995383</v>
      </c>
      <c r="O14" s="9">
        <v>7649052530</v>
      </c>
      <c r="Q14" s="9">
        <v>2023942853</v>
      </c>
    </row>
    <row r="15" spans="1:17" ht="18.75" x14ac:dyDescent="0.2">
      <c r="A15" s="8" t="s">
        <v>40</v>
      </c>
      <c r="C15" s="9">
        <v>2130737</v>
      </c>
      <c r="E15" s="9">
        <v>24799760909</v>
      </c>
      <c r="G15" s="9">
        <v>8106097383</v>
      </c>
      <c r="I15" s="9">
        <v>16693663526</v>
      </c>
      <c r="K15" s="9">
        <v>2130737</v>
      </c>
      <c r="M15" s="9">
        <v>24799760909</v>
      </c>
      <c r="O15" s="9">
        <v>8106097383</v>
      </c>
      <c r="Q15" s="9">
        <v>16693663526</v>
      </c>
    </row>
    <row r="16" spans="1:17" ht="18.75" x14ac:dyDescent="0.2">
      <c r="A16" s="8" t="s">
        <v>41</v>
      </c>
      <c r="C16" s="9">
        <v>13471857</v>
      </c>
      <c r="E16" s="9">
        <v>44279464986</v>
      </c>
      <c r="G16" s="9">
        <v>17404770846</v>
      </c>
      <c r="I16" s="9">
        <v>26874694140</v>
      </c>
      <c r="K16" s="9">
        <v>13471857</v>
      </c>
      <c r="M16" s="9">
        <v>44279464986</v>
      </c>
      <c r="O16" s="9">
        <v>17404770846</v>
      </c>
      <c r="Q16" s="9">
        <v>26874694140</v>
      </c>
    </row>
    <row r="17" spans="1:17" ht="18.75" x14ac:dyDescent="0.2">
      <c r="A17" s="8" t="s">
        <v>50</v>
      </c>
      <c r="C17" s="9">
        <v>4647789</v>
      </c>
      <c r="E17" s="9">
        <v>40353870523</v>
      </c>
      <c r="G17" s="9">
        <v>36572062450</v>
      </c>
      <c r="I17" s="9">
        <v>3781808073</v>
      </c>
      <c r="K17" s="9">
        <v>6416000</v>
      </c>
      <c r="M17" s="9">
        <v>53928200658</v>
      </c>
      <c r="O17" s="9">
        <v>50485586236</v>
      </c>
      <c r="Q17" s="9">
        <v>3442614422</v>
      </c>
    </row>
    <row r="18" spans="1:17" ht="18.75" x14ac:dyDescent="0.2">
      <c r="A18" s="8" t="s">
        <v>45</v>
      </c>
      <c r="C18" s="9">
        <v>628717</v>
      </c>
      <c r="E18" s="9">
        <v>24145075291</v>
      </c>
      <c r="G18" s="9">
        <v>17274600805</v>
      </c>
      <c r="I18" s="9">
        <v>6870474486</v>
      </c>
      <c r="K18" s="9">
        <v>628717</v>
      </c>
      <c r="M18" s="9">
        <v>24145075291</v>
      </c>
      <c r="O18" s="9">
        <v>17274600805</v>
      </c>
      <c r="Q18" s="9">
        <v>6870474486</v>
      </c>
    </row>
    <row r="19" spans="1:17" ht="18.75" x14ac:dyDescent="0.2">
      <c r="A19" s="8" t="s">
        <v>38</v>
      </c>
      <c r="C19" s="9">
        <v>147535</v>
      </c>
      <c r="E19" s="9">
        <v>33075755767</v>
      </c>
      <c r="G19" s="9">
        <v>24693833442</v>
      </c>
      <c r="I19" s="9">
        <v>8381922325</v>
      </c>
      <c r="K19" s="9">
        <v>147535</v>
      </c>
      <c r="M19" s="9">
        <v>33075755767</v>
      </c>
      <c r="O19" s="9">
        <v>24693833442</v>
      </c>
      <c r="Q19" s="9">
        <v>8381922325</v>
      </c>
    </row>
    <row r="20" spans="1:17" ht="18.75" x14ac:dyDescent="0.2">
      <c r="A20" s="8" t="s">
        <v>20</v>
      </c>
      <c r="C20" s="9">
        <v>8000001</v>
      </c>
      <c r="E20" s="9">
        <v>31266357471</v>
      </c>
      <c r="G20" s="9">
        <v>24463175379</v>
      </c>
      <c r="I20" s="9">
        <v>6803182092</v>
      </c>
      <c r="K20" s="9">
        <v>8000001</v>
      </c>
      <c r="M20" s="9">
        <v>31266357471</v>
      </c>
      <c r="O20" s="9">
        <v>24463175379</v>
      </c>
      <c r="Q20" s="9">
        <v>6803182092</v>
      </c>
    </row>
    <row r="21" spans="1:17" ht="18.75" x14ac:dyDescent="0.2">
      <c r="A21" s="8" t="s">
        <v>25</v>
      </c>
      <c r="C21" s="9">
        <v>11243735</v>
      </c>
      <c r="E21" s="9">
        <v>116630300467</v>
      </c>
      <c r="G21" s="9">
        <v>104985684930</v>
      </c>
      <c r="I21" s="9">
        <v>11644615537</v>
      </c>
      <c r="K21" s="9">
        <v>11243735</v>
      </c>
      <c r="M21" s="9">
        <v>116630300467</v>
      </c>
      <c r="O21" s="9">
        <v>104985684930</v>
      </c>
      <c r="Q21" s="9">
        <v>11644615537</v>
      </c>
    </row>
    <row r="22" spans="1:17" ht="18.75" x14ac:dyDescent="0.2">
      <c r="A22" s="8" t="s">
        <v>46</v>
      </c>
      <c r="C22" s="9">
        <v>10485823</v>
      </c>
      <c r="E22" s="9">
        <v>278487348191</v>
      </c>
      <c r="G22" s="9">
        <v>172599919487</v>
      </c>
      <c r="I22" s="9">
        <v>105887428704</v>
      </c>
      <c r="K22" s="9">
        <v>22659386</v>
      </c>
      <c r="M22" s="9">
        <v>513252894134</v>
      </c>
      <c r="O22" s="9">
        <v>447407664785</v>
      </c>
      <c r="Q22" s="9">
        <v>65845229349</v>
      </c>
    </row>
    <row r="23" spans="1:17" ht="18.75" x14ac:dyDescent="0.2">
      <c r="A23" s="8" t="s">
        <v>35</v>
      </c>
      <c r="C23" s="9">
        <v>1332615</v>
      </c>
      <c r="E23" s="9">
        <v>28345968269</v>
      </c>
      <c r="G23" s="9">
        <v>20482642104</v>
      </c>
      <c r="I23" s="9">
        <v>7863326165</v>
      </c>
      <c r="K23" s="9">
        <v>1332615</v>
      </c>
      <c r="M23" s="9">
        <v>28345968269</v>
      </c>
      <c r="O23" s="9">
        <v>20482642104</v>
      </c>
      <c r="Q23" s="9">
        <v>7863326165</v>
      </c>
    </row>
    <row r="24" spans="1:17" ht="18.75" x14ac:dyDescent="0.2">
      <c r="A24" s="8" t="s">
        <v>48</v>
      </c>
      <c r="C24" s="9">
        <v>778445</v>
      </c>
      <c r="E24" s="9">
        <v>21628874502</v>
      </c>
      <c r="G24" s="9">
        <v>15201375567</v>
      </c>
      <c r="I24" s="9">
        <v>6427498935</v>
      </c>
      <c r="K24" s="9">
        <v>778445</v>
      </c>
      <c r="M24" s="9">
        <v>21628874502</v>
      </c>
      <c r="O24" s="9">
        <v>15201375567</v>
      </c>
      <c r="Q24" s="9">
        <v>6427498935</v>
      </c>
    </row>
    <row r="25" spans="1:17" ht="18.75" x14ac:dyDescent="0.2">
      <c r="A25" s="8" t="s">
        <v>29</v>
      </c>
      <c r="C25" s="9">
        <v>2802000</v>
      </c>
      <c r="E25" s="9">
        <v>52404013023</v>
      </c>
      <c r="G25" s="9">
        <v>30228926456</v>
      </c>
      <c r="I25" s="9">
        <v>22175086567</v>
      </c>
      <c r="K25" s="9">
        <v>2802000</v>
      </c>
      <c r="M25" s="9">
        <v>52404013023</v>
      </c>
      <c r="O25" s="9">
        <v>30228926456</v>
      </c>
      <c r="Q25" s="9">
        <v>22175086567</v>
      </c>
    </row>
    <row r="26" spans="1:17" ht="18.75" x14ac:dyDescent="0.2">
      <c r="A26" s="8" t="s">
        <v>34</v>
      </c>
      <c r="C26" s="9">
        <v>2069239</v>
      </c>
      <c r="E26" s="9">
        <v>49445135645</v>
      </c>
      <c r="G26" s="9">
        <v>35761154742</v>
      </c>
      <c r="I26" s="9">
        <v>13683980903</v>
      </c>
      <c r="K26" s="9">
        <v>2069239</v>
      </c>
      <c r="M26" s="9">
        <v>49445135645</v>
      </c>
      <c r="O26" s="9">
        <v>35761154742</v>
      </c>
      <c r="Q26" s="9">
        <v>13683980903</v>
      </c>
    </row>
    <row r="27" spans="1:17" ht="18.75" x14ac:dyDescent="0.2">
      <c r="A27" s="8" t="s">
        <v>39</v>
      </c>
      <c r="C27" s="9">
        <v>7373000</v>
      </c>
      <c r="E27" s="9">
        <v>63337178351</v>
      </c>
      <c r="G27" s="9">
        <v>37896914727</v>
      </c>
      <c r="I27" s="9">
        <v>25440263624</v>
      </c>
      <c r="K27" s="9">
        <v>11721962</v>
      </c>
      <c r="M27" s="9">
        <v>97885490235</v>
      </c>
      <c r="O27" s="9">
        <v>60250399381</v>
      </c>
      <c r="Q27" s="9">
        <v>37635090854</v>
      </c>
    </row>
    <row r="28" spans="1:17" ht="18.75" x14ac:dyDescent="0.2">
      <c r="A28" s="8" t="s">
        <v>43</v>
      </c>
      <c r="C28" s="9">
        <v>6300000</v>
      </c>
      <c r="E28" s="9">
        <v>16846990992</v>
      </c>
      <c r="G28" s="9">
        <v>12552612410</v>
      </c>
      <c r="I28" s="9">
        <v>4294378582</v>
      </c>
      <c r="K28" s="9">
        <v>6300000</v>
      </c>
      <c r="M28" s="9">
        <v>16846990992</v>
      </c>
      <c r="O28" s="9">
        <v>12552612410</v>
      </c>
      <c r="Q28" s="9">
        <v>4294378582</v>
      </c>
    </row>
    <row r="29" spans="1:17" ht="18.75" x14ac:dyDescent="0.2">
      <c r="A29" s="8" t="s">
        <v>32</v>
      </c>
      <c r="C29" s="9">
        <v>3298336</v>
      </c>
      <c r="E29" s="9">
        <v>36181460343</v>
      </c>
      <c r="G29" s="9">
        <v>28822351755</v>
      </c>
      <c r="I29" s="9">
        <v>7359108588</v>
      </c>
      <c r="K29" s="9">
        <v>6298336</v>
      </c>
      <c r="M29" s="9">
        <v>68541739736</v>
      </c>
      <c r="O29" s="9">
        <v>55037708626</v>
      </c>
      <c r="Q29" s="9">
        <v>13504031110</v>
      </c>
    </row>
    <row r="30" spans="1:17" ht="18.75" x14ac:dyDescent="0.2">
      <c r="A30" s="8" t="s">
        <v>56</v>
      </c>
      <c r="C30" s="9">
        <v>151000</v>
      </c>
      <c r="E30" s="9">
        <v>4198598166</v>
      </c>
      <c r="G30" s="9">
        <v>3179384125</v>
      </c>
      <c r="I30" s="9">
        <v>1019214041</v>
      </c>
      <c r="K30" s="9">
        <v>151000</v>
      </c>
      <c r="M30" s="9">
        <v>4198598166</v>
      </c>
      <c r="O30" s="9">
        <v>3179384125</v>
      </c>
      <c r="Q30" s="9">
        <v>1019214041</v>
      </c>
    </row>
    <row r="31" spans="1:17" ht="18.75" x14ac:dyDescent="0.2">
      <c r="A31" s="8" t="s">
        <v>42</v>
      </c>
      <c r="C31" s="9">
        <v>848973</v>
      </c>
      <c r="E31" s="9">
        <v>27215110870</v>
      </c>
      <c r="G31" s="9">
        <v>16822936466</v>
      </c>
      <c r="I31" s="9">
        <v>10392174404</v>
      </c>
      <c r="K31" s="9">
        <v>848973</v>
      </c>
      <c r="M31" s="9">
        <v>27215110870</v>
      </c>
      <c r="O31" s="9">
        <v>16822936466</v>
      </c>
      <c r="Q31" s="9">
        <v>10392174404</v>
      </c>
    </row>
    <row r="32" spans="1:17" ht="18.75" x14ac:dyDescent="0.2">
      <c r="A32" s="8" t="s">
        <v>49</v>
      </c>
      <c r="C32" s="9">
        <v>1000000</v>
      </c>
      <c r="E32" s="9">
        <v>6892825987</v>
      </c>
      <c r="G32" s="9">
        <v>5497175797</v>
      </c>
      <c r="I32" s="9">
        <v>1395650190</v>
      </c>
      <c r="K32" s="9">
        <v>1000000</v>
      </c>
      <c r="M32" s="9">
        <v>6892825987</v>
      </c>
      <c r="O32" s="9">
        <v>5497175797</v>
      </c>
      <c r="Q32" s="9">
        <v>1395650190</v>
      </c>
    </row>
    <row r="33" spans="1:20" ht="18.75" x14ac:dyDescent="0.2">
      <c r="A33" s="8" t="s">
        <v>37</v>
      </c>
      <c r="C33" s="9">
        <v>371191</v>
      </c>
      <c r="E33" s="9">
        <v>63241746836</v>
      </c>
      <c r="G33" s="9">
        <v>67428652280</v>
      </c>
      <c r="I33" s="9">
        <v>-4186905444</v>
      </c>
      <c r="K33" s="9">
        <v>371191</v>
      </c>
      <c r="M33" s="9">
        <v>63241746836</v>
      </c>
      <c r="O33" s="9">
        <v>67428652280</v>
      </c>
      <c r="Q33" s="9">
        <v>-4186905444</v>
      </c>
      <c r="T33" s="19"/>
    </row>
    <row r="34" spans="1:20" ht="18.75" x14ac:dyDescent="0.2">
      <c r="A34" s="8" t="s">
        <v>28</v>
      </c>
      <c r="C34" s="9">
        <v>3710000</v>
      </c>
      <c r="E34" s="9">
        <v>64153917489</v>
      </c>
      <c r="G34" s="9">
        <v>41856627730</v>
      </c>
      <c r="I34" s="9">
        <v>22297289759</v>
      </c>
      <c r="K34" s="9">
        <v>3710000</v>
      </c>
      <c r="M34" s="9">
        <v>64153917489</v>
      </c>
      <c r="O34" s="9">
        <v>41856627730</v>
      </c>
      <c r="Q34" s="9">
        <v>22297289759</v>
      </c>
      <c r="T34" s="19"/>
    </row>
    <row r="35" spans="1:20" ht="18.75" x14ac:dyDescent="0.2">
      <c r="A35" s="8" t="s">
        <v>21</v>
      </c>
      <c r="C35" s="9">
        <v>15655705</v>
      </c>
      <c r="E35" s="9">
        <v>216924227244</v>
      </c>
      <c r="G35" s="9">
        <v>138258709051</v>
      </c>
      <c r="I35" s="9">
        <v>78665518193</v>
      </c>
      <c r="K35" s="9">
        <v>15655705</v>
      </c>
      <c r="M35" s="9">
        <v>216924227244</v>
      </c>
      <c r="O35" s="9">
        <v>138258709051</v>
      </c>
      <c r="Q35" s="9">
        <v>78665518193</v>
      </c>
      <c r="T35" s="19"/>
    </row>
    <row r="36" spans="1:20" ht="18.75" x14ac:dyDescent="0.2">
      <c r="A36" s="8" t="s">
        <v>99</v>
      </c>
      <c r="C36" s="9">
        <v>0</v>
      </c>
      <c r="E36" s="9">
        <v>0</v>
      </c>
      <c r="G36" s="9">
        <v>0</v>
      </c>
      <c r="I36" s="9">
        <v>0</v>
      </c>
      <c r="K36" s="9">
        <v>800000</v>
      </c>
      <c r="M36" s="9">
        <v>4953411862</v>
      </c>
      <c r="O36" s="9">
        <v>3752368232</v>
      </c>
      <c r="Q36" s="9">
        <v>1201043630</v>
      </c>
      <c r="T36" s="19"/>
    </row>
    <row r="37" spans="1:20" ht="18.75" x14ac:dyDescent="0.2">
      <c r="A37" s="8" t="s">
        <v>100</v>
      </c>
      <c r="C37" s="9">
        <v>0</v>
      </c>
      <c r="E37" s="9">
        <v>0</v>
      </c>
      <c r="G37" s="9">
        <v>0</v>
      </c>
      <c r="I37" s="9">
        <v>0</v>
      </c>
      <c r="K37" s="9">
        <v>26816578</v>
      </c>
      <c r="M37" s="9">
        <v>124531458451</v>
      </c>
      <c r="O37" s="9">
        <v>97395087233</v>
      </c>
      <c r="Q37" s="9">
        <v>27136371218</v>
      </c>
      <c r="T37" s="19"/>
    </row>
    <row r="38" spans="1:20" ht="18.75" x14ac:dyDescent="0.2">
      <c r="A38" s="8" t="s">
        <v>101</v>
      </c>
      <c r="C38" s="9">
        <v>0</v>
      </c>
      <c r="E38" s="9">
        <v>0</v>
      </c>
      <c r="G38" s="9">
        <v>0</v>
      </c>
      <c r="I38" s="9">
        <v>0</v>
      </c>
      <c r="K38" s="9">
        <v>3370132</v>
      </c>
      <c r="M38" s="9">
        <v>17737004716</v>
      </c>
      <c r="O38" s="9">
        <v>13978258076</v>
      </c>
      <c r="Q38" s="9">
        <v>3758746640</v>
      </c>
    </row>
    <row r="39" spans="1:20" ht="18.75" x14ac:dyDescent="0.2">
      <c r="A39" s="8" t="s">
        <v>51</v>
      </c>
      <c r="C39" s="9">
        <v>0</v>
      </c>
      <c r="E39" s="9">
        <v>0</v>
      </c>
      <c r="G39" s="9">
        <v>0</v>
      </c>
      <c r="I39" s="9">
        <v>0</v>
      </c>
      <c r="K39" s="9">
        <v>125000</v>
      </c>
      <c r="M39" s="9">
        <v>6242618743</v>
      </c>
      <c r="O39" s="9">
        <v>4657467316</v>
      </c>
      <c r="Q39" s="9">
        <v>1585151427</v>
      </c>
    </row>
    <row r="40" spans="1:20" ht="18.75" x14ac:dyDescent="0.2">
      <c r="A40" s="8" t="s">
        <v>52</v>
      </c>
      <c r="C40" s="9">
        <v>0</v>
      </c>
      <c r="E40" s="9">
        <v>0</v>
      </c>
      <c r="G40" s="9">
        <v>0</v>
      </c>
      <c r="I40" s="9">
        <v>0</v>
      </c>
      <c r="K40" s="9">
        <v>219000</v>
      </c>
      <c r="M40" s="9">
        <v>6113412460</v>
      </c>
      <c r="O40" s="9">
        <v>6519213850</v>
      </c>
      <c r="Q40" s="9">
        <v>-405801390</v>
      </c>
    </row>
    <row r="41" spans="1:20" ht="18.75" x14ac:dyDescent="0.2">
      <c r="A41" s="8" t="s">
        <v>102</v>
      </c>
      <c r="C41" s="9">
        <v>0</v>
      </c>
      <c r="E41" s="9">
        <v>0</v>
      </c>
      <c r="G41" s="9">
        <v>0</v>
      </c>
      <c r="I41" s="9">
        <v>0</v>
      </c>
      <c r="K41" s="9">
        <v>5620568</v>
      </c>
      <c r="M41" s="9">
        <v>23696627535</v>
      </c>
      <c r="O41" s="9">
        <v>29168342878</v>
      </c>
      <c r="Q41" s="9">
        <v>-5471715343</v>
      </c>
    </row>
    <row r="42" spans="1:20" ht="18.75" x14ac:dyDescent="0.2">
      <c r="A42" s="11" t="s">
        <v>103</v>
      </c>
      <c r="C42" s="9">
        <v>0</v>
      </c>
      <c r="E42" s="13">
        <v>0</v>
      </c>
      <c r="G42" s="13">
        <v>0</v>
      </c>
      <c r="I42" s="13">
        <v>0</v>
      </c>
      <c r="K42" s="9">
        <v>750000</v>
      </c>
      <c r="M42" s="13">
        <v>10991870986</v>
      </c>
      <c r="O42" s="13">
        <v>11073733200</v>
      </c>
      <c r="Q42" s="13">
        <v>-81862214</v>
      </c>
    </row>
    <row r="43" spans="1:20" ht="21.75" thickBot="1" x14ac:dyDescent="0.25">
      <c r="A43" s="15" t="s">
        <v>57</v>
      </c>
      <c r="C43" s="9"/>
      <c r="E43" s="16">
        <f>SUM(E8:E42)</f>
        <v>1471493539728</v>
      </c>
      <c r="G43" s="16">
        <f>SUM(G8:G42)</f>
        <v>1062251908361</v>
      </c>
      <c r="I43" s="16">
        <f>SUM(I8:I42)</f>
        <v>409241631367</v>
      </c>
      <c r="K43" s="9"/>
      <c r="M43" s="16">
        <f>SUM(M8:M42)</f>
        <v>2019169479006</v>
      </c>
      <c r="O43" s="16">
        <f>SUM(O8:O42)</f>
        <v>1593941857408</v>
      </c>
      <c r="Q43" s="16">
        <f>SUM(Q8:Q42)</f>
        <v>425227621598</v>
      </c>
    </row>
    <row r="44" spans="1:20" ht="13.5" thickTop="1" x14ac:dyDescent="0.2">
      <c r="E44" s="19"/>
      <c r="I44" s="19"/>
    </row>
    <row r="45" spans="1:20" x14ac:dyDescent="0.2">
      <c r="E45" s="19"/>
      <c r="I45" s="19"/>
    </row>
    <row r="46" spans="1:20" x14ac:dyDescent="0.2">
      <c r="I46" s="19"/>
    </row>
    <row r="47" spans="1:20" x14ac:dyDescent="0.2">
      <c r="I47" s="19"/>
    </row>
    <row r="48" spans="1:20" x14ac:dyDescent="0.2">
      <c r="I48" s="19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8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53"/>
  <sheetViews>
    <sheetView rightToLeft="1" view="pageBreakPreview" zoomScale="115" zoomScaleNormal="100" zoomScaleSheetLayoutView="115" workbookViewId="0">
      <selection activeCell="I46" sqref="I46"/>
    </sheetView>
  </sheetViews>
  <sheetFormatPr defaultRowHeight="12.75" x14ac:dyDescent="0.2"/>
  <cols>
    <col min="1" max="1" width="27.5703125" bestFit="1" customWidth="1"/>
    <col min="2" max="2" width="1.28515625" customWidth="1"/>
    <col min="3" max="3" width="12" bestFit="1" customWidth="1"/>
    <col min="4" max="4" width="1.28515625" customWidth="1"/>
    <col min="5" max="5" width="18.7109375" bestFit="1" customWidth="1"/>
    <col min="6" max="6" width="1.28515625" customWidth="1"/>
    <col min="7" max="7" width="19.4257812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8.7109375" bestFit="1" customWidth="1"/>
    <col min="14" max="14" width="1.28515625" customWidth="1"/>
    <col min="15" max="15" width="19.42578125" bestFit="1" customWidth="1"/>
    <col min="16" max="16" width="1.28515625" customWidth="1"/>
    <col min="17" max="17" width="19.140625" customWidth="1"/>
  </cols>
  <sheetData>
    <row r="1" spans="1:17" ht="25.5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25.5" x14ac:dyDescent="0.2">
      <c r="A2" s="24" t="s">
        <v>78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25.5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5" spans="1:17" ht="24" x14ac:dyDescent="0.2">
      <c r="A5" s="25" t="s">
        <v>136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1" x14ac:dyDescent="0.2">
      <c r="A6" s="26" t="s">
        <v>81</v>
      </c>
      <c r="C6" s="26" t="s">
        <v>93</v>
      </c>
      <c r="D6" s="26"/>
      <c r="E6" s="26"/>
      <c r="F6" s="26"/>
      <c r="G6" s="26"/>
      <c r="H6" s="26"/>
      <c r="I6" s="26"/>
      <c r="K6" s="26" t="s">
        <v>94</v>
      </c>
      <c r="L6" s="26"/>
      <c r="M6" s="26"/>
      <c r="N6" s="26"/>
      <c r="O6" s="26"/>
      <c r="P6" s="26"/>
      <c r="Q6" s="26"/>
    </row>
    <row r="7" spans="1:17" ht="42" x14ac:dyDescent="0.2">
      <c r="A7" s="26"/>
      <c r="C7" s="18" t="s">
        <v>13</v>
      </c>
      <c r="D7" s="3"/>
      <c r="E7" s="18" t="s">
        <v>15</v>
      </c>
      <c r="F7" s="3"/>
      <c r="G7" s="18" t="s">
        <v>134</v>
      </c>
      <c r="H7" s="3"/>
      <c r="I7" s="18" t="s">
        <v>137</v>
      </c>
      <c r="K7" s="18" t="s">
        <v>13</v>
      </c>
      <c r="L7" s="3"/>
      <c r="M7" s="18" t="s">
        <v>15</v>
      </c>
      <c r="N7" s="3"/>
      <c r="O7" s="18" t="s">
        <v>134</v>
      </c>
      <c r="P7" s="3"/>
      <c r="Q7" s="18" t="s">
        <v>137</v>
      </c>
    </row>
    <row r="8" spans="1:17" ht="18.75" x14ac:dyDescent="0.2">
      <c r="A8" s="5" t="s">
        <v>47</v>
      </c>
      <c r="C8" s="6">
        <v>19287968</v>
      </c>
      <c r="E8" s="6">
        <v>233417683001</v>
      </c>
      <c r="G8" s="6">
        <v>226680258283</v>
      </c>
      <c r="I8" s="6">
        <v>6737424718</v>
      </c>
      <c r="K8" s="6">
        <v>19287968</v>
      </c>
      <c r="M8" s="6">
        <v>233417683001</v>
      </c>
      <c r="O8" s="6">
        <v>168150601174</v>
      </c>
      <c r="Q8" s="6">
        <f>M8-O8</f>
        <v>65267081827</v>
      </c>
    </row>
    <row r="9" spans="1:17" ht="18.75" x14ac:dyDescent="0.2">
      <c r="A9" s="8" t="s">
        <v>26</v>
      </c>
      <c r="C9" s="9">
        <v>3000503</v>
      </c>
      <c r="E9" s="9">
        <v>24890304174</v>
      </c>
      <c r="G9" s="9">
        <v>21533263438</v>
      </c>
      <c r="I9" s="9">
        <v>3357040736</v>
      </c>
      <c r="K9" s="9">
        <v>3000503</v>
      </c>
      <c r="M9" s="9">
        <v>24890304174</v>
      </c>
      <c r="O9" s="9">
        <v>23044372528</v>
      </c>
      <c r="Q9" s="9">
        <f t="shared" ref="Q9:Q44" si="0">M9-O9</f>
        <v>1845931646</v>
      </c>
    </row>
    <row r="10" spans="1:17" ht="18.75" x14ac:dyDescent="0.2">
      <c r="A10" s="8" t="s">
        <v>34</v>
      </c>
      <c r="C10" s="9">
        <v>7378034</v>
      </c>
      <c r="E10" s="9">
        <v>171311442054</v>
      </c>
      <c r="G10" s="9">
        <v>135318827087</v>
      </c>
      <c r="I10" s="9">
        <v>35992614967</v>
      </c>
      <c r="K10" s="9">
        <v>7378034</v>
      </c>
      <c r="M10" s="9">
        <v>171311442054</v>
      </c>
      <c r="O10" s="9">
        <v>127509202813</v>
      </c>
      <c r="Q10" s="9">
        <f t="shared" si="0"/>
        <v>43802239241</v>
      </c>
    </row>
    <row r="11" spans="1:17" ht="18.75" x14ac:dyDescent="0.2">
      <c r="A11" s="8" t="s">
        <v>46</v>
      </c>
      <c r="C11" s="9">
        <v>14373406</v>
      </c>
      <c r="E11" s="9">
        <v>346716502586</v>
      </c>
      <c r="G11" s="9">
        <v>300514428638</v>
      </c>
      <c r="I11" s="9">
        <v>46202073948</v>
      </c>
      <c r="K11" s="9">
        <v>14373406</v>
      </c>
      <c r="M11" s="9">
        <v>346716502586</v>
      </c>
      <c r="O11" s="9">
        <v>236590749192</v>
      </c>
      <c r="Q11" s="9">
        <f t="shared" si="0"/>
        <v>110125753394</v>
      </c>
    </row>
    <row r="12" spans="1:17" ht="18.75" x14ac:dyDescent="0.2">
      <c r="A12" s="8" t="s">
        <v>43</v>
      </c>
      <c r="C12" s="9">
        <v>36974421</v>
      </c>
      <c r="E12" s="9">
        <v>92051719292</v>
      </c>
      <c r="G12" s="9">
        <v>92220767320</v>
      </c>
      <c r="I12" s="9">
        <v>-169048027</v>
      </c>
      <c r="K12" s="9">
        <v>36974421</v>
      </c>
      <c r="M12" s="9">
        <v>92051719292</v>
      </c>
      <c r="O12" s="9">
        <v>73670726319</v>
      </c>
      <c r="Q12" s="9">
        <f t="shared" si="0"/>
        <v>18380992973</v>
      </c>
    </row>
    <row r="13" spans="1:17" ht="18.75" x14ac:dyDescent="0.2">
      <c r="A13" s="8" t="s">
        <v>35</v>
      </c>
      <c r="C13" s="9">
        <v>6567591</v>
      </c>
      <c r="E13" s="9">
        <v>133529713956</v>
      </c>
      <c r="G13" s="9">
        <v>130420752992</v>
      </c>
      <c r="I13" s="9">
        <v>3108960964</v>
      </c>
      <c r="K13" s="9">
        <v>6567591</v>
      </c>
      <c r="M13" s="9">
        <v>133529713956</v>
      </c>
      <c r="O13" s="9">
        <v>100945596340</v>
      </c>
      <c r="Q13" s="9">
        <f t="shared" si="0"/>
        <v>32584117616</v>
      </c>
    </row>
    <row r="14" spans="1:17" ht="18.75" x14ac:dyDescent="0.2">
      <c r="A14" s="8" t="s">
        <v>20</v>
      </c>
      <c r="C14" s="9">
        <v>47583064</v>
      </c>
      <c r="E14" s="9">
        <v>174224261117</v>
      </c>
      <c r="G14" s="9">
        <v>163058411506</v>
      </c>
      <c r="I14" s="9">
        <v>11165849611</v>
      </c>
      <c r="K14" s="9">
        <v>47583064</v>
      </c>
      <c r="M14" s="9">
        <v>174224261117</v>
      </c>
      <c r="O14" s="9">
        <v>145504086826</v>
      </c>
      <c r="Q14" s="9">
        <f t="shared" si="0"/>
        <v>28720174291</v>
      </c>
    </row>
    <row r="15" spans="1:17" ht="18.75" x14ac:dyDescent="0.2">
      <c r="A15" s="8" t="s">
        <v>28</v>
      </c>
      <c r="C15" s="9">
        <v>9486288</v>
      </c>
      <c r="E15" s="9">
        <v>162185283462</v>
      </c>
      <c r="G15" s="9">
        <v>182448400554</v>
      </c>
      <c r="I15" s="9">
        <v>-20263117091</v>
      </c>
      <c r="K15" s="9">
        <v>9486288</v>
      </c>
      <c r="M15" s="9">
        <v>162185283462</v>
      </c>
      <c r="O15" s="9">
        <v>107025343758</v>
      </c>
      <c r="Q15" s="9">
        <f t="shared" si="0"/>
        <v>55159939704</v>
      </c>
    </row>
    <row r="16" spans="1:17" ht="18.75" x14ac:dyDescent="0.2">
      <c r="A16" s="8" t="s">
        <v>27</v>
      </c>
      <c r="C16" s="9">
        <v>2584334</v>
      </c>
      <c r="E16" s="9">
        <v>64673086016</v>
      </c>
      <c r="G16" s="9">
        <v>81259022380</v>
      </c>
      <c r="I16" s="9">
        <v>-16585936363</v>
      </c>
      <c r="K16" s="9">
        <v>2584334</v>
      </c>
      <c r="M16" s="9">
        <v>64673086016</v>
      </c>
      <c r="O16" s="9">
        <v>47472618942</v>
      </c>
      <c r="Q16" s="9">
        <f t="shared" si="0"/>
        <v>17200467074</v>
      </c>
    </row>
    <row r="17" spans="1:17" ht="18.75" x14ac:dyDescent="0.2">
      <c r="A17" s="8" t="s">
        <v>38</v>
      </c>
      <c r="C17" s="9">
        <v>563923</v>
      </c>
      <c r="E17" s="9">
        <v>119243061807</v>
      </c>
      <c r="G17" s="9">
        <v>112544485283</v>
      </c>
      <c r="I17" s="9">
        <v>6698576524</v>
      </c>
      <c r="K17" s="9">
        <v>563923</v>
      </c>
      <c r="M17" s="9">
        <v>119243061807</v>
      </c>
      <c r="O17" s="9">
        <v>94387234473</v>
      </c>
      <c r="Q17" s="9">
        <f t="shared" si="0"/>
        <v>24855827334</v>
      </c>
    </row>
    <row r="18" spans="1:17" ht="18.75" x14ac:dyDescent="0.2">
      <c r="A18" s="8" t="s">
        <v>48</v>
      </c>
      <c r="C18" s="9">
        <v>6417956</v>
      </c>
      <c r="E18" s="9">
        <v>180924687135</v>
      </c>
      <c r="G18" s="9">
        <v>152535377981</v>
      </c>
      <c r="I18" s="9">
        <v>28389309154</v>
      </c>
      <c r="K18" s="9">
        <v>6417956</v>
      </c>
      <c r="M18" s="9">
        <v>180924687135</v>
      </c>
      <c r="O18" s="9">
        <v>125329033535</v>
      </c>
      <c r="Q18" s="9">
        <f t="shared" si="0"/>
        <v>55595653600</v>
      </c>
    </row>
    <row r="19" spans="1:17" ht="18.75" x14ac:dyDescent="0.2">
      <c r="A19" s="8" t="s">
        <v>42</v>
      </c>
      <c r="C19" s="9">
        <v>5083273</v>
      </c>
      <c r="E19" s="9">
        <v>144863085487</v>
      </c>
      <c r="G19" s="9">
        <v>132691362889</v>
      </c>
      <c r="I19" s="9">
        <v>12171722598</v>
      </c>
      <c r="K19" s="9">
        <v>5083273</v>
      </c>
      <c r="M19" s="9">
        <v>144863085487</v>
      </c>
      <c r="O19" s="9">
        <v>100728266610</v>
      </c>
      <c r="Q19" s="9">
        <f t="shared" si="0"/>
        <v>44134818877</v>
      </c>
    </row>
    <row r="20" spans="1:17" ht="18.75" x14ac:dyDescent="0.2">
      <c r="A20" s="8" t="s">
        <v>41</v>
      </c>
      <c r="C20" s="9">
        <v>87952721</v>
      </c>
      <c r="E20" s="9">
        <v>284509479481</v>
      </c>
      <c r="G20" s="9">
        <v>237517782862</v>
      </c>
      <c r="I20" s="9">
        <v>46991696619</v>
      </c>
      <c r="K20" s="9">
        <v>87952721</v>
      </c>
      <c r="M20" s="9">
        <v>284509479481</v>
      </c>
      <c r="O20" s="9">
        <v>113629246101</v>
      </c>
      <c r="Q20" s="9">
        <f t="shared" si="0"/>
        <v>170880233380</v>
      </c>
    </row>
    <row r="21" spans="1:17" ht="18.75" x14ac:dyDescent="0.2">
      <c r="A21" s="8" t="s">
        <v>37</v>
      </c>
      <c r="C21" s="9">
        <v>889171</v>
      </c>
      <c r="E21" s="9">
        <v>142138160786</v>
      </c>
      <c r="G21" s="9">
        <v>134046133340</v>
      </c>
      <c r="I21" s="9">
        <v>8092027446</v>
      </c>
      <c r="K21" s="9">
        <v>889171</v>
      </c>
      <c r="M21" s="9">
        <v>142138160786</v>
      </c>
      <c r="O21" s="9">
        <v>161522241596</v>
      </c>
      <c r="Q21" s="9">
        <f t="shared" si="0"/>
        <v>-19384080810</v>
      </c>
    </row>
    <row r="22" spans="1:17" ht="18.75" x14ac:dyDescent="0.2">
      <c r="A22" s="8" t="s">
        <v>21</v>
      </c>
      <c r="C22" s="9">
        <v>21898083</v>
      </c>
      <c r="E22" s="9">
        <v>269437254148</v>
      </c>
      <c r="G22" s="9">
        <v>289526239020</v>
      </c>
      <c r="I22" s="9">
        <v>-20088984871</v>
      </c>
      <c r="K22" s="9">
        <v>21898083</v>
      </c>
      <c r="M22" s="9">
        <v>269437254148</v>
      </c>
      <c r="O22" s="9">
        <v>193386416195</v>
      </c>
      <c r="Q22" s="9">
        <f t="shared" si="0"/>
        <v>76050837953</v>
      </c>
    </row>
    <row r="23" spans="1:17" ht="18.75" x14ac:dyDescent="0.2">
      <c r="A23" s="8" t="s">
        <v>45</v>
      </c>
      <c r="C23" s="9">
        <v>2893433</v>
      </c>
      <c r="E23" s="9">
        <v>110248963695</v>
      </c>
      <c r="G23" s="9">
        <v>102985726482</v>
      </c>
      <c r="I23" s="9">
        <v>7263237213</v>
      </c>
      <c r="K23" s="9">
        <v>2893433</v>
      </c>
      <c r="M23" s="9">
        <v>110248963695</v>
      </c>
      <c r="O23" s="9">
        <v>79499838677</v>
      </c>
      <c r="Q23" s="9">
        <f t="shared" si="0"/>
        <v>30749125018</v>
      </c>
    </row>
    <row r="24" spans="1:17" ht="18.75" x14ac:dyDescent="0.2">
      <c r="A24" s="8" t="s">
        <v>49</v>
      </c>
      <c r="C24" s="9">
        <v>8835845</v>
      </c>
      <c r="E24" s="9">
        <v>59268596886</v>
      </c>
      <c r="G24" s="9">
        <v>55794455608</v>
      </c>
      <c r="I24" s="9">
        <v>3474141278</v>
      </c>
      <c r="K24" s="9">
        <v>8835845</v>
      </c>
      <c r="M24" s="9">
        <v>59268596886</v>
      </c>
      <c r="O24" s="9">
        <v>48572193309</v>
      </c>
      <c r="Q24" s="9">
        <f t="shared" si="0"/>
        <v>10696403577</v>
      </c>
    </row>
    <row r="25" spans="1:17" ht="18.75" x14ac:dyDescent="0.2">
      <c r="A25" s="8" t="s">
        <v>32</v>
      </c>
      <c r="C25" s="9">
        <v>6357469</v>
      </c>
      <c r="E25" s="9">
        <v>67940668485</v>
      </c>
      <c r="G25" s="9">
        <v>77624398364</v>
      </c>
      <c r="I25" s="9">
        <v>-9683729878</v>
      </c>
      <c r="K25" s="9">
        <v>6357469</v>
      </c>
      <c r="M25" s="9">
        <v>67940668485</v>
      </c>
      <c r="O25" s="9">
        <v>55554439499</v>
      </c>
      <c r="Q25" s="9">
        <f t="shared" si="0"/>
        <v>12386228986</v>
      </c>
    </row>
    <row r="26" spans="1:17" ht="18.75" x14ac:dyDescent="0.2">
      <c r="A26" s="8" t="s">
        <v>29</v>
      </c>
      <c r="C26" s="9">
        <v>3521510</v>
      </c>
      <c r="E26" s="9">
        <v>64539512800</v>
      </c>
      <c r="G26" s="9">
        <v>61066929389</v>
      </c>
      <c r="I26" s="9">
        <v>3472583411</v>
      </c>
      <c r="K26" s="9">
        <v>3521510</v>
      </c>
      <c r="M26" s="9">
        <v>64539512800</v>
      </c>
      <c r="O26" s="9">
        <v>37991244401</v>
      </c>
      <c r="Q26" s="9">
        <f t="shared" si="0"/>
        <v>26548268399</v>
      </c>
    </row>
    <row r="27" spans="1:17" ht="18.75" x14ac:dyDescent="0.2">
      <c r="A27" s="8" t="s">
        <v>25</v>
      </c>
      <c r="C27" s="9">
        <v>17010702</v>
      </c>
      <c r="E27" s="9">
        <v>166597795529</v>
      </c>
      <c r="G27" s="9">
        <v>168926330143</v>
      </c>
      <c r="I27" s="9">
        <v>-2328534613</v>
      </c>
      <c r="K27" s="9">
        <v>17010702</v>
      </c>
      <c r="M27" s="9">
        <v>166597795529</v>
      </c>
      <c r="O27" s="9">
        <v>158833359270</v>
      </c>
      <c r="Q27" s="9">
        <f t="shared" si="0"/>
        <v>7764436259</v>
      </c>
    </row>
    <row r="28" spans="1:17" ht="18.75" x14ac:dyDescent="0.2">
      <c r="A28" s="8" t="s">
        <v>22</v>
      </c>
      <c r="C28" s="9">
        <v>15718980</v>
      </c>
      <c r="E28" s="9">
        <v>229594792029</v>
      </c>
      <c r="G28" s="9">
        <v>191444184387</v>
      </c>
      <c r="I28" s="9">
        <v>38150607642</v>
      </c>
      <c r="K28" s="9">
        <v>15718980</v>
      </c>
      <c r="M28" s="9">
        <v>229594792029</v>
      </c>
      <c r="O28" s="9">
        <v>181242627940</v>
      </c>
      <c r="Q28" s="9">
        <f t="shared" si="0"/>
        <v>48352164089</v>
      </c>
    </row>
    <row r="29" spans="1:17" ht="18.75" x14ac:dyDescent="0.2">
      <c r="A29" s="8" t="s">
        <v>23</v>
      </c>
      <c r="C29" s="9">
        <v>8802813</v>
      </c>
      <c r="E29" s="9">
        <v>117569967259</v>
      </c>
      <c r="G29" s="9">
        <v>70037753009</v>
      </c>
      <c r="I29" s="9">
        <v>47532214250</v>
      </c>
      <c r="K29" s="9">
        <v>8802813</v>
      </c>
      <c r="M29" s="9">
        <v>117569967259</v>
      </c>
      <c r="O29" s="9">
        <v>113029225322</v>
      </c>
      <c r="Q29" s="9">
        <f t="shared" si="0"/>
        <v>4540741937</v>
      </c>
    </row>
    <row r="30" spans="1:17" ht="18.75" x14ac:dyDescent="0.2">
      <c r="A30" s="8" t="s">
        <v>39</v>
      </c>
      <c r="C30" s="9">
        <v>17833592</v>
      </c>
      <c r="E30" s="9">
        <v>154837710421</v>
      </c>
      <c r="G30" s="9">
        <v>161946928173</v>
      </c>
      <c r="I30" s="9">
        <v>-7109217751</v>
      </c>
      <c r="K30" s="9">
        <v>17833592</v>
      </c>
      <c r="M30" s="9">
        <v>154837710421</v>
      </c>
      <c r="O30" s="9">
        <v>91663924579</v>
      </c>
      <c r="Q30" s="9">
        <f t="shared" si="0"/>
        <v>63173785842</v>
      </c>
    </row>
    <row r="31" spans="1:17" ht="18.75" x14ac:dyDescent="0.2">
      <c r="A31" s="8" t="s">
        <v>40</v>
      </c>
      <c r="C31" s="9">
        <v>1717452</v>
      </c>
      <c r="E31" s="9">
        <v>18234684227</v>
      </c>
      <c r="G31" s="9">
        <v>6533811158</v>
      </c>
      <c r="I31" s="9">
        <v>11700873069</v>
      </c>
      <c r="K31" s="9">
        <v>1717452</v>
      </c>
      <c r="M31" s="9">
        <v>18234684227</v>
      </c>
      <c r="O31" s="9">
        <v>6533811158</v>
      </c>
      <c r="Q31" s="9">
        <f t="shared" si="0"/>
        <v>11700873069</v>
      </c>
    </row>
    <row r="32" spans="1:17" ht="18.75" x14ac:dyDescent="0.2">
      <c r="A32" s="8" t="s">
        <v>44</v>
      </c>
      <c r="C32" s="9">
        <v>3000000</v>
      </c>
      <c r="E32" s="9">
        <v>81118072500</v>
      </c>
      <c r="G32" s="9">
        <v>75238872750</v>
      </c>
      <c r="I32" s="9">
        <v>5879199749</v>
      </c>
      <c r="K32" s="9">
        <v>3000000</v>
      </c>
      <c r="M32" s="9">
        <v>81118072500</v>
      </c>
      <c r="O32" s="9">
        <v>71264831400</v>
      </c>
      <c r="Q32" s="9">
        <f t="shared" si="0"/>
        <v>9853241100</v>
      </c>
    </row>
    <row r="33" spans="1:17" ht="18.75" x14ac:dyDescent="0.2">
      <c r="A33" s="8" t="s">
        <v>50</v>
      </c>
      <c r="C33" s="9">
        <v>6034000</v>
      </c>
      <c r="E33" s="9">
        <v>48078478155</v>
      </c>
      <c r="G33" s="9">
        <v>47055773653</v>
      </c>
      <c r="I33" s="9">
        <v>1022704502</v>
      </c>
      <c r="K33" s="9">
        <v>6034000</v>
      </c>
      <c r="M33" s="9">
        <v>48078478155</v>
      </c>
      <c r="O33" s="9">
        <v>47479742459</v>
      </c>
      <c r="Q33" s="9">
        <f t="shared" si="0"/>
        <v>598735696</v>
      </c>
    </row>
    <row r="34" spans="1:17" ht="18.75" x14ac:dyDescent="0.2">
      <c r="A34" s="8" t="s">
        <v>24</v>
      </c>
      <c r="C34" s="9">
        <v>3657273</v>
      </c>
      <c r="E34" s="9">
        <v>186131526926</v>
      </c>
      <c r="G34" s="9">
        <v>124148354691</v>
      </c>
      <c r="I34" s="9">
        <v>61983172235</v>
      </c>
      <c r="K34" s="9">
        <v>3657273</v>
      </c>
      <c r="M34" s="9">
        <v>186131526926</v>
      </c>
      <c r="O34" s="9">
        <v>137130909275</v>
      </c>
      <c r="Q34" s="9">
        <f t="shared" si="0"/>
        <v>49000617651</v>
      </c>
    </row>
    <row r="35" spans="1:17" ht="18.75" x14ac:dyDescent="0.2">
      <c r="A35" s="8" t="s">
        <v>33</v>
      </c>
      <c r="C35" s="9">
        <v>18941363</v>
      </c>
      <c r="E35" s="9">
        <v>66534109774</v>
      </c>
      <c r="G35" s="9">
        <v>54768473413</v>
      </c>
      <c r="I35" s="9">
        <v>11765636361</v>
      </c>
      <c r="K35" s="9">
        <v>18941363</v>
      </c>
      <c r="M35" s="9">
        <v>66534109774</v>
      </c>
      <c r="O35" s="9">
        <v>49898630383</v>
      </c>
      <c r="Q35" s="9">
        <f t="shared" si="0"/>
        <v>16635479391</v>
      </c>
    </row>
    <row r="36" spans="1:17" ht="18.75" x14ac:dyDescent="0.2">
      <c r="A36" s="8" t="s">
        <v>36</v>
      </c>
      <c r="C36" s="9">
        <v>12954555</v>
      </c>
      <c r="E36" s="9">
        <v>94094327241</v>
      </c>
      <c r="G36" s="9">
        <v>88315877687</v>
      </c>
      <c r="I36" s="9">
        <v>5778449554</v>
      </c>
      <c r="K36" s="9">
        <v>12954555</v>
      </c>
      <c r="M36" s="9">
        <v>94094327241</v>
      </c>
      <c r="O36" s="9">
        <v>70049805191</v>
      </c>
      <c r="Q36" s="9">
        <f t="shared" si="0"/>
        <v>24044522050</v>
      </c>
    </row>
    <row r="37" spans="1:17" ht="18.75" x14ac:dyDescent="0.2">
      <c r="A37" s="8" t="s">
        <v>54</v>
      </c>
      <c r="C37" s="9">
        <v>1436000</v>
      </c>
      <c r="E37" s="9">
        <v>19449881178</v>
      </c>
      <c r="G37" s="9">
        <v>20042370954</v>
      </c>
      <c r="I37" s="9">
        <v>-592489776</v>
      </c>
      <c r="K37" s="9">
        <v>1436000</v>
      </c>
      <c r="M37" s="9">
        <v>19449881178</v>
      </c>
      <c r="O37" s="9">
        <v>20042370954</v>
      </c>
      <c r="Q37" s="9">
        <f t="shared" si="0"/>
        <v>-592489776</v>
      </c>
    </row>
    <row r="38" spans="1:17" ht="18.75" x14ac:dyDescent="0.2">
      <c r="A38" s="8" t="s">
        <v>51</v>
      </c>
      <c r="C38" s="9">
        <v>125000</v>
      </c>
      <c r="E38" s="9">
        <v>6343085975</v>
      </c>
      <c r="G38" s="9">
        <v>6062769700</v>
      </c>
      <c r="I38" s="9">
        <v>280316274</v>
      </c>
      <c r="K38" s="9">
        <v>125000</v>
      </c>
      <c r="M38" s="9">
        <v>6343085975</v>
      </c>
      <c r="O38" s="9">
        <v>4657467309</v>
      </c>
      <c r="Q38" s="9">
        <f t="shared" si="0"/>
        <v>1685618666</v>
      </c>
    </row>
    <row r="39" spans="1:17" ht="18.75" x14ac:dyDescent="0.2">
      <c r="A39" s="8" t="s">
        <v>19</v>
      </c>
      <c r="C39" s="9">
        <v>10666000</v>
      </c>
      <c r="E39" s="9">
        <v>49742693554</v>
      </c>
      <c r="G39" s="9">
        <v>44133411089</v>
      </c>
      <c r="I39" s="9">
        <v>5609282464</v>
      </c>
      <c r="K39" s="9">
        <v>10666000</v>
      </c>
      <c r="M39" s="9">
        <v>49742693554</v>
      </c>
      <c r="O39" s="9">
        <v>37215819143</v>
      </c>
      <c r="Q39" s="9">
        <f t="shared" si="0"/>
        <v>12526874411</v>
      </c>
    </row>
    <row r="40" spans="1:17" ht="18.75" x14ac:dyDescent="0.2">
      <c r="A40" s="8" t="s">
        <v>31</v>
      </c>
      <c r="C40" s="9">
        <v>1449999</v>
      </c>
      <c r="E40" s="9">
        <v>13855552589</v>
      </c>
      <c r="G40" s="9">
        <v>11373641532</v>
      </c>
      <c r="I40" s="9">
        <v>2481911057</v>
      </c>
      <c r="K40" s="9">
        <v>1449999</v>
      </c>
      <c r="M40" s="9">
        <v>13855552589</v>
      </c>
      <c r="O40" s="9">
        <v>7649041972</v>
      </c>
      <c r="Q40" s="9">
        <f t="shared" si="0"/>
        <v>6206510617</v>
      </c>
    </row>
    <row r="41" spans="1:17" ht="18.75" x14ac:dyDescent="0.2">
      <c r="A41" s="8" t="s">
        <v>52</v>
      </c>
      <c r="C41" s="9">
        <v>219000</v>
      </c>
      <c r="E41" s="9">
        <v>6534425399</v>
      </c>
      <c r="G41" s="9">
        <v>5975946075</v>
      </c>
      <c r="I41" s="9">
        <v>558479324</v>
      </c>
      <c r="K41" s="9">
        <v>219000</v>
      </c>
      <c r="M41" s="9">
        <v>6534425399</v>
      </c>
      <c r="O41" s="9">
        <v>6519213950</v>
      </c>
      <c r="Q41" s="9">
        <f t="shared" si="0"/>
        <v>15211449</v>
      </c>
    </row>
    <row r="42" spans="1:17" ht="18.75" x14ac:dyDescent="0.2">
      <c r="A42" s="8" t="s">
        <v>30</v>
      </c>
      <c r="C42" s="9">
        <v>585000</v>
      </c>
      <c r="E42" s="9">
        <v>4050575135</v>
      </c>
      <c r="G42" s="9">
        <v>4050575135</v>
      </c>
      <c r="I42" s="9">
        <v>0</v>
      </c>
      <c r="K42" s="9">
        <v>585000</v>
      </c>
      <c r="M42" s="9">
        <v>4050575135</v>
      </c>
      <c r="O42" s="9">
        <v>4290893006</v>
      </c>
      <c r="Q42" s="9">
        <f t="shared" si="0"/>
        <v>-240317871</v>
      </c>
    </row>
    <row r="43" spans="1:17" ht="18.75" x14ac:dyDescent="0.2">
      <c r="A43" s="8" t="s">
        <v>55</v>
      </c>
      <c r="C43" s="9">
        <v>2660000</v>
      </c>
      <c r="E43" s="9">
        <v>30617483120</v>
      </c>
      <c r="G43" s="9">
        <v>29920803155</v>
      </c>
      <c r="I43" s="9">
        <v>696679964</v>
      </c>
      <c r="K43" s="9">
        <v>2660000</v>
      </c>
      <c r="M43" s="9">
        <v>30617483120</v>
      </c>
      <c r="O43" s="9">
        <v>29920803155</v>
      </c>
      <c r="Q43" s="9">
        <f t="shared" si="0"/>
        <v>696679965</v>
      </c>
    </row>
    <row r="44" spans="1:17" ht="18.75" x14ac:dyDescent="0.2">
      <c r="A44" s="8" t="s">
        <v>56</v>
      </c>
      <c r="C44" s="9">
        <v>151000</v>
      </c>
      <c r="E44" s="9">
        <v>3958581783</v>
      </c>
      <c r="G44" s="9">
        <v>3179384123</v>
      </c>
      <c r="I44" s="9">
        <v>779197660</v>
      </c>
      <c r="K44" s="9">
        <v>151000</v>
      </c>
      <c r="M44" s="9">
        <v>3958581783</v>
      </c>
      <c r="O44" s="9">
        <v>3179384123</v>
      </c>
      <c r="Q44" s="9">
        <f t="shared" si="0"/>
        <v>779197660</v>
      </c>
    </row>
    <row r="45" spans="1:17" ht="18.75" x14ac:dyDescent="0.2">
      <c r="A45" s="11" t="s">
        <v>53</v>
      </c>
      <c r="C45" s="9">
        <v>3910000</v>
      </c>
      <c r="E45" s="13">
        <v>44151847466</v>
      </c>
      <c r="G45" s="13">
        <v>37635245177</v>
      </c>
      <c r="I45" s="13">
        <v>6516602288</v>
      </c>
      <c r="K45" s="9">
        <v>3910000</v>
      </c>
      <c r="M45" s="13">
        <v>44151847466</v>
      </c>
      <c r="O45" s="13">
        <v>37635245177</v>
      </c>
      <c r="Q45" s="9">
        <f>M45-O45</f>
        <v>6516602289</v>
      </c>
    </row>
    <row r="46" spans="1:17" ht="21.75" thickBot="1" x14ac:dyDescent="0.25">
      <c r="A46" s="15" t="s">
        <v>57</v>
      </c>
      <c r="C46" s="9"/>
      <c r="E46" s="16">
        <v>4187609056628</v>
      </c>
      <c r="G46" s="16">
        <v>3840577529420</v>
      </c>
      <c r="I46" s="37">
        <v>347031527210</v>
      </c>
      <c r="K46" s="9"/>
      <c r="M46" s="16">
        <f>SUM(M8:M45)</f>
        <v>4187609056628</v>
      </c>
      <c r="O46" s="16">
        <f>SUM(O8:O45)</f>
        <v>3118750558054</v>
      </c>
      <c r="Q46" s="16">
        <f>SUM(Q8:Q45)</f>
        <v>1068858498574</v>
      </c>
    </row>
    <row r="47" spans="1:17" ht="13.5" thickTop="1" x14ac:dyDescent="0.2">
      <c r="E47" s="19"/>
    </row>
    <row r="48" spans="1:17" x14ac:dyDescent="0.2">
      <c r="Q48" s="19"/>
    </row>
    <row r="49" spans="17:17" x14ac:dyDescent="0.2">
      <c r="Q49" s="19"/>
    </row>
    <row r="50" spans="17:17" x14ac:dyDescent="0.2">
      <c r="Q50" s="19"/>
    </row>
    <row r="51" spans="17:17" x14ac:dyDescent="0.2">
      <c r="Q51" s="19"/>
    </row>
    <row r="52" spans="17:17" x14ac:dyDescent="0.2">
      <c r="Q52" s="19"/>
    </row>
    <row r="53" spans="17:17" x14ac:dyDescent="0.2">
      <c r="Q53" s="19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سهام</vt:lpstr>
      <vt:lpstr>اوراق مشتقه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'اوراق مشتقه'!Print_Area</vt:lpstr>
      <vt:lpstr>درآمد!Print_Area</vt:lpstr>
      <vt:lpstr>'درآمد سپرده بانکی'!Print_Area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سهام!Print_Area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Mahsa Behnia</dc:creator>
  <dc:description/>
  <cp:lastModifiedBy>Ghazaleh Khademian</cp:lastModifiedBy>
  <dcterms:created xsi:type="dcterms:W3CDTF">2026-09-24T04:36:59Z</dcterms:created>
  <dcterms:modified xsi:type="dcterms:W3CDTF">2026-09-27T10:28:44Z</dcterms:modified>
</cp:coreProperties>
</file>