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یکم سامان\افشای پرتفو\1405\"/>
    </mc:Choice>
  </mc:AlternateContent>
  <xr:revisionPtr revIDLastSave="0" documentId="13_ncr:1_{3BAADAD4-4FC7-4629-9D81-4D7EAE0881BC}" xr6:coauthVersionLast="47" xr6:coauthVersionMax="47" xr10:uidLastSave="{00000000-0000-0000-0000-000000000000}"/>
  <bookViews>
    <workbookView xWindow="-120" yWindow="-120" windowWidth="29040" windowHeight="15840" tabRatio="976" xr2:uid="{00000000-000D-0000-FFFF-FFFF00000000}"/>
  </bookViews>
  <sheets>
    <sheet name="سهام" sheetId="2" r:id="rId1"/>
    <sheet name="اوراق مشتقه" sheetId="3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1">'اوراق مشتقه'!$A$1:$AX$17</definedName>
    <definedName name="_xlnm.Print_Area" localSheetId="2">'تعدیل قیمت'!$A$1:$N$11</definedName>
    <definedName name="_xlnm.Print_Area" localSheetId="4">درآمد!$A$1:$K$11</definedName>
    <definedName name="_xlnm.Print_Area" localSheetId="6">'درآمد سپرده بانکی'!$A$1:$F$10</definedName>
    <definedName name="_xlnm.Print_Area" localSheetId="5">'درآمد سرمایه گذاری در سهام'!$A$1:$X$45</definedName>
    <definedName name="_xlnm.Print_Area" localSheetId="8">'درآمد سود سهام'!$A$1:$T$24</definedName>
    <definedName name="_xlnm.Print_Area" localSheetId="11">'درآمد ناشی از تغییر قیمت اوراق'!$A$1:$Q$42</definedName>
    <definedName name="_xlnm.Print_Area" localSheetId="10">'درآمد ناشی از فروش'!$A$1:$Q$17</definedName>
    <definedName name="_xlnm.Print_Area" localSheetId="7">'سایر درآمدها'!$A$1:$G$10</definedName>
    <definedName name="_xlnm.Print_Area" localSheetId="3">سپرده!$A$1:$M$10</definedName>
    <definedName name="_xlnm.Print_Area" localSheetId="9">'سود سپرده بانکی'!$A$1:$N$10</definedName>
    <definedName name="_xlnm.Print_Area" localSheetId="0">سهام!$A$1:$AC$47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7" i="2" l="1"/>
  <c r="L9" i="2"/>
  <c r="R8" i="21"/>
  <c r="N26" i="2"/>
  <c r="N46" i="2" s="1"/>
  <c r="R17" i="2"/>
  <c r="D10" i="14"/>
  <c r="D9" i="14"/>
  <c r="D8" i="14"/>
  <c r="J11" i="8"/>
  <c r="F10" i="8"/>
  <c r="F11" i="8" s="1"/>
  <c r="L10" i="7"/>
  <c r="P44" i="9"/>
  <c r="P45" i="9"/>
  <c r="Q42" i="21"/>
  <c r="M10" i="18"/>
  <c r="I10" i="18"/>
  <c r="G10" i="18"/>
  <c r="C10" i="18"/>
  <c r="F10" i="13"/>
  <c r="D10" i="13"/>
  <c r="J10" i="7"/>
  <c r="H10" i="7"/>
  <c r="F10" i="7"/>
  <c r="D10" i="7"/>
  <c r="R46" i="2"/>
  <c r="Z46" i="2"/>
  <c r="H8" i="8" l="1"/>
  <c r="H10" i="8"/>
  <c r="H9" i="8"/>
  <c r="H11" i="8" l="1"/>
</calcChain>
</file>

<file path=xl/sharedStrings.xml><?xml version="1.0" encoding="utf-8"?>
<sst xmlns="http://schemas.openxmlformats.org/spreadsheetml/2006/main" count="386" uniqueCount="142">
  <si>
    <t>صندوق سرمايه گذاري مشترک يکم سامان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</si>
  <si>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</si>
  <si>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</si>
  <si>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</si>
  <si>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</si>
  <si>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</si>
  <si>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</si>
  <si>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</si>
  <si>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</si>
  <si>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</si>
  <si>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</si>
  <si>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</si>
  <si>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</si>
  <si>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</si>
  <si>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</si>
  <si>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</si>
  <si>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</si>
  <si>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</si>
  <si>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</si>
  <si>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</si>
  <si>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پالایش نفت اصفهان</t>
  </si>
  <si>
    <t>پالایش نفت بندرعباس</t>
  </si>
  <si>
    <t>پتروشیمی پردیس</t>
  </si>
  <si>
    <t>پتروشیمی نوری</t>
  </si>
  <si>
    <t>پخش هجرت</t>
  </si>
  <si>
    <t>پست بانک ایران</t>
  </si>
  <si>
    <t>تایدواترخاورمیانه</t>
  </si>
  <si>
    <t>ح . سنگ آهن گهرزمین</t>
  </si>
  <si>
    <t>داروسازی‌ اکسیر</t>
  </si>
  <si>
    <t>داروسازی‌ فارابی‌</t>
  </si>
  <si>
    <t>رهیاب پیام گستران</t>
  </si>
  <si>
    <t>زرین ذرت شاهرود</t>
  </si>
  <si>
    <t>س. صنایع‌شیمیایی‌ایران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</si>
  <si>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</si>
  <si>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</si>
  <si>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</si>
  <si>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</si>
  <si>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سیمان‌ صوفیان‌</t>
  </si>
  <si>
    <t>سیمان‌ارومیه‌</t>
  </si>
  <si>
    <t>شرکت صنایع غذایی مینو شرق</t>
  </si>
  <si>
    <t>شیشه‌ همدان‌</t>
  </si>
  <si>
    <t>فجر انرژی خلیج فارس</t>
  </si>
  <si>
    <t>فولاد مبارکه اصفهان</t>
  </si>
  <si>
    <t>قند لرستان‌</t>
  </si>
  <si>
    <t>گروه‌بهمن‌</t>
  </si>
  <si>
    <t>مجتمع پترو صنعت گامرون</t>
  </si>
  <si>
    <t>معدنی‌ املاح‌  ایران‌</t>
  </si>
  <si>
    <t>ملی‌ صنایع‌ مس‌ ایران‌</t>
  </si>
  <si>
    <t>نفت‌ بهران‌</t>
  </si>
  <si>
    <t>نیروکلر</t>
  </si>
  <si>
    <t>کارخانجات تولیدی نیروترانسفو</t>
  </si>
  <si>
    <t>کاشی‌ الوند</t>
  </si>
  <si>
    <t>کشت و دامداری فکا</t>
  </si>
  <si>
    <t>کشت و صنعت هلال</t>
  </si>
  <si>
    <t>کولان سل</t>
  </si>
  <si>
    <t>ذغال‌سنگ‌ نگین‌ ط‌بس‌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</si>
  <si>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</si>
  <si>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</si>
  <si>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</si>
  <si>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</si>
  <si>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</si>
  <si>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</si>
  <si>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</si>
  <si>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</si>
  <si>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</si>
  <si>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</si>
  <si>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</si>
  <si>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</si>
  <si>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</si>
  <si>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</si>
  <si>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</si>
  <si>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</si>
  <si>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</si>
  <si>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</si>
  <si>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</si>
  <si>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</si>
  <si>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</si>
  <si>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</si>
  <si>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</si>
  <si>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-50.00%</t>
  </si>
  <si>
    <t>سایر</t>
  </si>
  <si>
    <t>-65.40%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</si>
  <si>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</si>
  <si>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</si>
  <si>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</si>
  <si>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</si>
  <si>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</si>
  <si>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</si>
  <si>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</si>
  <si>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</si>
  <si>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</si>
  <si>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</si>
  <si>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</si>
  <si>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</si>
  <si>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</si>
  <si>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</si>
  <si>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</si>
  <si>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</si>
  <si>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</si>
  <si>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</si>
  <si>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</si>
  <si>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</si>
  <si>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</si>
  <si>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</si>
  <si>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</si>
  <si>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</si>
  <si>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</si>
  <si>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</si>
  <si>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</si>
  <si>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</si>
  <si>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</si>
  <si>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</si>
  <si>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</si>
  <si>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</si>
  <si>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</si>
  <si>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</si>
  <si>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</si>
  <si>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</si>
  <si>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</si>
  <si>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</si>
  <si>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</si>
  <si>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</si>
  <si>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1405/04/29</t>
  </si>
  <si>
    <t>1405/04/30</t>
  </si>
  <si>
    <t>1405/04/07</t>
  </si>
  <si>
    <t>1405/04/24</t>
  </si>
  <si>
    <t>1405/04/06</t>
  </si>
  <si>
    <t>1405/04/21</t>
  </si>
  <si>
    <t>1405/04/10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</si>
  <si>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</si>
  <si>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</si>
  <si>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</si>
  <si>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</si>
  <si>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</si>
  <si>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</si>
  <si>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</si>
  <si>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</si>
  <si>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</si>
  <si>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 بانک سامان </t>
  </si>
  <si>
    <t xml:space="preserve"> بانک تجارت  </t>
  </si>
  <si>
    <t xml:space="preserve"> بانک تجارت</t>
  </si>
  <si>
    <t xml:space="preserve"> بانک تجارت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</si>
</sst>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61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3" fontId="4" fillId="0" borderId="0" xfId="0" applyNumberFormat="1" applyFont="1" applyFill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4" fillId="0" borderId="0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center" vertical="top"/>
    </xf>
    <xf numFmtId="9" fontId="0" fillId="0" borderId="0" xfId="1" applyFont="1" applyAlignment="1">
      <alignment horizontal="left"/>
    </xf>
    <xf numFmtId="10" fontId="0" fillId="0" borderId="0" xfId="1" applyNumberFormat="1" applyFont="1" applyAlignment="1">
      <alignment horizontal="left"/>
    </xf>
    <xf numFmtId="0" fontId="0" fillId="0" borderId="0" xfId="0" applyFill="1" applyAlignment="1">
      <alignment horizontal="left"/>
    </xf>
    <xf numFmtId="10" fontId="4" fillId="0" borderId="2" xfId="1" applyNumberFormat="1" applyFont="1" applyFill="1" applyBorder="1" applyAlignment="1">
      <alignment horizontal="right" vertical="top"/>
    </xf>
    <xf numFmtId="10" fontId="4" fillId="0" borderId="0" xfId="1" applyNumberFormat="1" applyFont="1" applyFill="1" applyAlignment="1">
      <alignment horizontal="right" vertical="top"/>
    </xf>
    <xf numFmtId="10" fontId="4" fillId="0" borderId="4" xfId="1" applyNumberFormat="1" applyFont="1" applyFill="1" applyBorder="1" applyAlignment="1">
      <alignment horizontal="right" vertical="top"/>
    </xf>
    <xf numFmtId="10" fontId="4" fillId="0" borderId="5" xfId="1" applyNumberFormat="1" applyFont="1" applyFill="1" applyBorder="1" applyAlignment="1">
      <alignment horizontal="right" vertical="top"/>
    </xf>
    <xf numFmtId="9" fontId="4" fillId="0" borderId="5" xfId="1" applyNumberFormat="1" applyFont="1" applyFill="1" applyBorder="1" applyAlignment="1">
      <alignment horizontal="right" vertical="top"/>
    </xf>
    <xf numFmtId="3" fontId="0" fillId="0" borderId="0" xfId="0" applyNumberFormat="1" applyFill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49"/>
  <sheetViews>
    <sheetView rightToLeft="1" tabSelected="1" view="pageBreakPreview" topLeftCell="A23" zoomScaleNormal="100" zoomScaleSheetLayoutView="100" workbookViewId="0">
      <selection activeCell="AD23" sqref="AD1:AE1048576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3.28515625" bestFit="1" customWidth="1"/>
    <col min="7" max="7" width="1.28515625" customWidth="1"/>
    <col min="8" max="8" width="19.140625" bestFit="1" customWidth="1"/>
    <col min="9" max="9" width="1.28515625" customWidth="1"/>
    <col min="10" max="10" width="18.7109375" bestFit="1" customWidth="1"/>
    <col min="11" max="11" width="1.28515625" customWidth="1"/>
    <col min="12" max="12" width="12" bestFit="1" customWidth="1"/>
    <col min="13" max="13" width="1.28515625" customWidth="1"/>
    <col min="14" max="14" width="17.7109375" bestFit="1" customWidth="1"/>
    <col min="15" max="15" width="1.28515625" customWidth="1"/>
    <col min="16" max="16" width="13.28515625" bestFit="1" customWidth="1"/>
    <col min="17" max="17" width="1.28515625" customWidth="1"/>
    <col min="18" max="18" width="17.7109375" bestFit="1" customWidth="1"/>
    <col min="19" max="19" width="1.28515625" customWidth="1"/>
    <col min="20" max="20" width="13.42578125" bestFit="1" customWidth="1"/>
    <col min="21" max="21" width="1.28515625" customWidth="1"/>
    <col min="22" max="22" width="17.5703125" bestFit="1" customWidth="1"/>
    <col min="23" max="23" width="1.28515625" customWidth="1"/>
    <col min="24" max="24" width="19.140625" bestFit="1" customWidth="1"/>
    <col min="25" max="25" width="1.28515625" customWidth="1"/>
    <col min="26" max="26" width="19" bestFit="1" customWidth="1"/>
    <col min="27" max="27" width="1.28515625" customWidth="1"/>
    <col min="28" max="28" width="18.28515625" bestFit="1" customWidth="1"/>
    <col min="29" max="29" width="0.28515625" customWidth="1"/>
    <col min="30" max="30" width="9.5703125" bestFit="1" customWidth="1"/>
  </cols>
  <sheetData>
    <row r="1" spans="1:30" ht="25.5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30" ht="25.5" x14ac:dyDescent="0.2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</row>
    <row r="3" spans="1:30" ht="25.5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30" ht="24" x14ac:dyDescent="0.2">
      <c r="A4" s="1" t="s">
        <v>3</v>
      </c>
      <c r="B4" s="39" t="s">
        <v>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pans="1:30" ht="24" x14ac:dyDescent="0.2">
      <c r="A5" s="39" t="s">
        <v>5</v>
      </c>
      <c r="B5" s="39"/>
      <c r="C5" s="39" t="s">
        <v>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</row>
    <row r="6" spans="1:30" ht="21" x14ac:dyDescent="0.2">
      <c r="F6" s="40" t="s">
        <v>7</v>
      </c>
      <c r="G6" s="40"/>
      <c r="H6" s="40"/>
      <c r="I6" s="40"/>
      <c r="J6" s="40"/>
      <c r="L6" s="40" t="s">
        <v>8</v>
      </c>
      <c r="M6" s="40"/>
      <c r="N6" s="40"/>
      <c r="O6" s="40"/>
      <c r="P6" s="40"/>
      <c r="Q6" s="40"/>
      <c r="R6" s="40"/>
      <c r="T6" s="40" t="s">
        <v>9</v>
      </c>
      <c r="U6" s="40"/>
      <c r="V6" s="40"/>
      <c r="W6" s="40"/>
      <c r="X6" s="40"/>
      <c r="Y6" s="40"/>
      <c r="Z6" s="40"/>
      <c r="AA6" s="40"/>
      <c r="AB6" s="40"/>
    </row>
    <row r="7" spans="1:30" ht="21" x14ac:dyDescent="0.2">
      <c r="F7" s="3"/>
      <c r="G7" s="3"/>
      <c r="H7" s="3"/>
      <c r="I7" s="3"/>
      <c r="J7" s="3"/>
      <c r="L7" s="41" t="s">
        <v>10</v>
      </c>
      <c r="M7" s="41"/>
      <c r="N7" s="41"/>
      <c r="O7" s="3"/>
      <c r="P7" s="41" t="s">
        <v>11</v>
      </c>
      <c r="Q7" s="41"/>
      <c r="R7" s="41"/>
      <c r="T7" s="3"/>
      <c r="U7" s="3"/>
      <c r="V7" s="3"/>
      <c r="W7" s="3"/>
      <c r="X7" s="3"/>
      <c r="Y7" s="3"/>
      <c r="Z7" s="3"/>
      <c r="AA7" s="3"/>
      <c r="AB7" s="3"/>
    </row>
    <row r="8" spans="1:30" ht="21" x14ac:dyDescent="0.2">
      <c r="A8" s="40" t="s">
        <v>12</v>
      </c>
      <c r="B8" s="40"/>
      <c r="C8" s="40"/>
      <c r="E8" s="40" t="s">
        <v>13</v>
      </c>
      <c r="F8" s="4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0" s="54" customFormat="1" ht="18.75" x14ac:dyDescent="0.2">
      <c r="A9" s="42" t="s">
        <v>19</v>
      </c>
      <c r="B9" s="42"/>
      <c r="C9" s="42"/>
      <c r="E9" s="43">
        <v>1600000</v>
      </c>
      <c r="F9" s="43"/>
      <c r="H9" s="35">
        <v>4394475752</v>
      </c>
      <c r="J9" s="35">
        <v>5777392848</v>
      </c>
      <c r="L9" s="35">
        <f>361065</f>
        <v>361065</v>
      </c>
      <c r="N9" s="35">
        <v>0</v>
      </c>
      <c r="P9" s="35">
        <v>0</v>
      </c>
      <c r="R9" s="35">
        <v>0</v>
      </c>
      <c r="T9" s="35">
        <v>1961065</v>
      </c>
      <c r="V9" s="35">
        <v>2712</v>
      </c>
      <c r="X9" s="35">
        <v>4394475752</v>
      </c>
      <c r="Z9" s="35">
        <v>5277296983.9955997</v>
      </c>
      <c r="AB9" s="36">
        <v>0.13</v>
      </c>
      <c r="AD9" s="60"/>
    </row>
    <row r="10" spans="1:30" s="54" customFormat="1" ht="18.75" x14ac:dyDescent="0.2">
      <c r="A10" s="44" t="s">
        <v>20</v>
      </c>
      <c r="B10" s="44"/>
      <c r="C10" s="44"/>
      <c r="E10" s="45">
        <v>37553788</v>
      </c>
      <c r="F10" s="45"/>
      <c r="H10" s="34">
        <v>141690884363</v>
      </c>
      <c r="J10" s="34">
        <v>339843094635.091</v>
      </c>
      <c r="L10" s="34">
        <v>0</v>
      </c>
      <c r="N10" s="34">
        <v>0</v>
      </c>
      <c r="P10" s="34">
        <v>0</v>
      </c>
      <c r="R10" s="34">
        <v>0</v>
      </c>
      <c r="T10" s="34">
        <v>37553788</v>
      </c>
      <c r="V10" s="34">
        <v>9160</v>
      </c>
      <c r="X10" s="34">
        <v>141690884363</v>
      </c>
      <c r="Z10" s="34">
        <v>341333634523.84198</v>
      </c>
      <c r="AB10" s="10">
        <v>8.43</v>
      </c>
      <c r="AD10" s="60"/>
    </row>
    <row r="11" spans="1:30" s="54" customFormat="1" ht="18.75" x14ac:dyDescent="0.2">
      <c r="A11" s="44" t="s">
        <v>21</v>
      </c>
      <c r="B11" s="44"/>
      <c r="C11" s="44"/>
      <c r="E11" s="45">
        <v>18358980</v>
      </c>
      <c r="F11" s="45"/>
      <c r="H11" s="34">
        <v>63660544704</v>
      </c>
      <c r="J11" s="34">
        <v>210771443028.82199</v>
      </c>
      <c r="L11" s="34">
        <v>0</v>
      </c>
      <c r="N11" s="34">
        <v>0</v>
      </c>
      <c r="P11" s="34">
        <v>0</v>
      </c>
      <c r="R11" s="34">
        <v>0</v>
      </c>
      <c r="T11" s="34">
        <v>18358980</v>
      </c>
      <c r="V11" s="34">
        <v>11080</v>
      </c>
      <c r="X11" s="34">
        <v>63660544704</v>
      </c>
      <c r="Z11" s="34">
        <v>201845081137.36801</v>
      </c>
      <c r="AB11" s="10">
        <v>4.9800000000000004</v>
      </c>
      <c r="AD11" s="60"/>
    </row>
    <row r="12" spans="1:30" s="54" customFormat="1" ht="18.75" x14ac:dyDescent="0.2">
      <c r="A12" s="44" t="s">
        <v>22</v>
      </c>
      <c r="B12" s="44"/>
      <c r="C12" s="44"/>
      <c r="E12" s="45">
        <v>15635559</v>
      </c>
      <c r="F12" s="45"/>
      <c r="H12" s="34">
        <v>65155376490</v>
      </c>
      <c r="J12" s="34">
        <v>200449873985.776</v>
      </c>
      <c r="L12" s="34">
        <v>0</v>
      </c>
      <c r="N12" s="34">
        <v>0</v>
      </c>
      <c r="P12" s="34">
        <v>0</v>
      </c>
      <c r="R12" s="34">
        <v>0</v>
      </c>
      <c r="T12" s="34">
        <v>15635559</v>
      </c>
      <c r="V12" s="34">
        <v>10470</v>
      </c>
      <c r="X12" s="34">
        <v>65155376490</v>
      </c>
      <c r="Z12" s="34">
        <v>162438868469.897</v>
      </c>
      <c r="AB12" s="10">
        <v>4.01</v>
      </c>
      <c r="AD12" s="60"/>
    </row>
    <row r="13" spans="1:30" s="54" customFormat="1" ht="18.75" x14ac:dyDescent="0.2">
      <c r="A13" s="44" t="s">
        <v>23</v>
      </c>
      <c r="B13" s="44"/>
      <c r="C13" s="44"/>
      <c r="E13" s="45">
        <v>2385796</v>
      </c>
      <c r="F13" s="45"/>
      <c r="H13" s="34">
        <v>61400478951</v>
      </c>
      <c r="J13" s="34">
        <v>138868973727.327</v>
      </c>
      <c r="L13" s="34">
        <v>0</v>
      </c>
      <c r="N13" s="34">
        <v>0</v>
      </c>
      <c r="P13" s="34">
        <v>0</v>
      </c>
      <c r="R13" s="34">
        <v>0</v>
      </c>
      <c r="T13" s="34">
        <v>2385796</v>
      </c>
      <c r="V13" s="34">
        <v>48110</v>
      </c>
      <c r="X13" s="34">
        <v>61400478951</v>
      </c>
      <c r="Z13" s="34">
        <v>113893391169.821</v>
      </c>
      <c r="AB13" s="10">
        <v>2.81</v>
      </c>
      <c r="AD13" s="60"/>
    </row>
    <row r="14" spans="1:30" s="54" customFormat="1" ht="18.75" x14ac:dyDescent="0.2">
      <c r="A14" s="44" t="s">
        <v>24</v>
      </c>
      <c r="B14" s="44"/>
      <c r="C14" s="44"/>
      <c r="E14" s="45">
        <v>800000</v>
      </c>
      <c r="F14" s="45"/>
      <c r="H14" s="34">
        <v>2299664272</v>
      </c>
      <c r="J14" s="34">
        <v>3864296288</v>
      </c>
      <c r="L14" s="34">
        <v>0</v>
      </c>
      <c r="N14" s="34">
        <v>0</v>
      </c>
      <c r="P14" s="34">
        <v>-800000</v>
      </c>
      <c r="R14" s="34">
        <v>4953411862</v>
      </c>
      <c r="T14" s="34">
        <v>0</v>
      </c>
      <c r="V14" s="34">
        <v>0</v>
      </c>
      <c r="X14" s="34">
        <v>0</v>
      </c>
      <c r="Z14" s="34">
        <v>0</v>
      </c>
      <c r="AB14" s="10">
        <v>0</v>
      </c>
      <c r="AD14" s="60"/>
    </row>
    <row r="15" spans="1:30" s="54" customFormat="1" ht="18.75" x14ac:dyDescent="0.2">
      <c r="A15" s="44" t="s">
        <v>25</v>
      </c>
      <c r="B15" s="44"/>
      <c r="C15" s="44"/>
      <c r="E15" s="45">
        <v>28254437</v>
      </c>
      <c r="F15" s="45"/>
      <c r="H15" s="34">
        <v>119607523330</v>
      </c>
      <c r="J15" s="34">
        <v>257931477858.30801</v>
      </c>
      <c r="L15" s="34">
        <v>0</v>
      </c>
      <c r="N15" s="34">
        <v>0</v>
      </c>
      <c r="P15" s="34">
        <v>0</v>
      </c>
      <c r="R15" s="34">
        <v>0</v>
      </c>
      <c r="T15" s="34">
        <v>28254437</v>
      </c>
      <c r="V15" s="34">
        <v>7370</v>
      </c>
      <c r="X15" s="34">
        <v>119607523330</v>
      </c>
      <c r="Z15" s="34">
        <v>206625542588.66599</v>
      </c>
      <c r="AB15" s="10">
        <v>5.0999999999999996</v>
      </c>
      <c r="AD15" s="60"/>
    </row>
    <row r="16" spans="1:30" s="54" customFormat="1" ht="18.75" x14ac:dyDescent="0.2">
      <c r="A16" s="44" t="s">
        <v>26</v>
      </c>
      <c r="B16" s="44"/>
      <c r="C16" s="44"/>
      <c r="E16" s="45">
        <v>4759003</v>
      </c>
      <c r="F16" s="45"/>
      <c r="H16" s="34">
        <v>17342047156</v>
      </c>
      <c r="J16" s="34">
        <v>37636060777.275703</v>
      </c>
      <c r="L16" s="34">
        <v>0</v>
      </c>
      <c r="N16" s="34">
        <v>0</v>
      </c>
      <c r="P16" s="34">
        <v>0</v>
      </c>
      <c r="R16" s="34">
        <v>0</v>
      </c>
      <c r="T16" s="34">
        <v>4759003</v>
      </c>
      <c r="V16" s="34">
        <v>7420</v>
      </c>
      <c r="X16" s="34">
        <v>17342047156</v>
      </c>
      <c r="Z16" s="34">
        <v>35038842028.530197</v>
      </c>
      <c r="AB16" s="10">
        <v>0.87</v>
      </c>
      <c r="AD16" s="60"/>
    </row>
    <row r="17" spans="1:30" s="54" customFormat="1" ht="18.75" x14ac:dyDescent="0.2">
      <c r="A17" s="44" t="s">
        <v>27</v>
      </c>
      <c r="B17" s="44"/>
      <c r="C17" s="44"/>
      <c r="E17" s="45">
        <v>3370132</v>
      </c>
      <c r="F17" s="45"/>
      <c r="H17" s="34">
        <v>17737004716</v>
      </c>
      <c r="J17" s="34">
        <v>13476645944.9492</v>
      </c>
      <c r="L17" s="34">
        <v>0</v>
      </c>
      <c r="N17" s="34">
        <v>0</v>
      </c>
      <c r="P17" s="34">
        <v>-3370132</v>
      </c>
      <c r="R17" s="34">
        <f>'درآمد ناشی از فروش'!E12</f>
        <v>17737004716</v>
      </c>
      <c r="T17" s="34">
        <v>0</v>
      </c>
      <c r="V17" s="34">
        <v>0</v>
      </c>
      <c r="X17" s="34">
        <v>0</v>
      </c>
      <c r="Z17" s="34">
        <v>0</v>
      </c>
      <c r="AB17" s="10">
        <v>0</v>
      </c>
      <c r="AD17" s="60"/>
    </row>
    <row r="18" spans="1:30" s="54" customFormat="1" ht="18.75" x14ac:dyDescent="0.2">
      <c r="A18" s="44" t="s">
        <v>28</v>
      </c>
      <c r="B18" s="44"/>
      <c r="C18" s="44"/>
      <c r="E18" s="45">
        <v>1384334</v>
      </c>
      <c r="F18" s="45"/>
      <c r="H18" s="34">
        <v>16642305610</v>
      </c>
      <c r="J18" s="34">
        <v>20302297191.100399</v>
      </c>
      <c r="L18" s="34">
        <v>3500000</v>
      </c>
      <c r="N18" s="34">
        <v>70010563012</v>
      </c>
      <c r="P18" s="34">
        <v>0</v>
      </c>
      <c r="R18" s="34">
        <v>0</v>
      </c>
      <c r="T18" s="34">
        <v>4884334</v>
      </c>
      <c r="V18" s="34">
        <v>22370</v>
      </c>
      <c r="X18" s="34">
        <v>86652868622</v>
      </c>
      <c r="Z18" s="34">
        <v>108417952056.287</v>
      </c>
      <c r="AB18" s="10">
        <v>2.68</v>
      </c>
      <c r="AD18" s="60"/>
    </row>
    <row r="19" spans="1:30" s="54" customFormat="1" ht="18.75" x14ac:dyDescent="0.2">
      <c r="A19" s="44" t="s">
        <v>29</v>
      </c>
      <c r="B19" s="44"/>
      <c r="C19" s="44"/>
      <c r="E19" s="45">
        <v>13196288</v>
      </c>
      <c r="F19" s="45"/>
      <c r="H19" s="34">
        <v>70934151417</v>
      </c>
      <c r="J19" s="34">
        <v>148881971488.05099</v>
      </c>
      <c r="L19" s="34">
        <v>0</v>
      </c>
      <c r="N19" s="34">
        <v>0</v>
      </c>
      <c r="P19" s="34">
        <v>0</v>
      </c>
      <c r="R19" s="34">
        <v>0</v>
      </c>
      <c r="T19" s="34">
        <v>13196288</v>
      </c>
      <c r="V19" s="34">
        <v>12340</v>
      </c>
      <c r="X19" s="34">
        <v>70934151417</v>
      </c>
      <c r="Z19" s="34">
        <v>161583423760.99799</v>
      </c>
      <c r="AB19" s="10">
        <v>3.99</v>
      </c>
      <c r="AD19" s="60"/>
    </row>
    <row r="20" spans="1:30" s="54" customFormat="1" ht="18.75" x14ac:dyDescent="0.2">
      <c r="A20" s="44" t="s">
        <v>30</v>
      </c>
      <c r="B20" s="44"/>
      <c r="C20" s="44"/>
      <c r="E20" s="45">
        <v>585000</v>
      </c>
      <c r="F20" s="45"/>
      <c r="H20" s="34">
        <v>4475351625</v>
      </c>
      <c r="J20" s="34">
        <v>4290893006.4000001</v>
      </c>
      <c r="L20" s="34">
        <v>0</v>
      </c>
      <c r="N20" s="34">
        <v>0</v>
      </c>
      <c r="P20" s="34">
        <v>0</v>
      </c>
      <c r="R20" s="34">
        <v>0</v>
      </c>
      <c r="T20" s="34">
        <v>585000</v>
      </c>
      <c r="V20" s="34">
        <v>6978</v>
      </c>
      <c r="X20" s="34">
        <v>4475351625</v>
      </c>
      <c r="Z20" s="34">
        <v>4050575135.0999999</v>
      </c>
      <c r="AB20" s="10">
        <v>0.1</v>
      </c>
      <c r="AD20" s="60"/>
    </row>
    <row r="21" spans="1:30" s="54" customFormat="1" ht="18.75" x14ac:dyDescent="0.2">
      <c r="A21" s="44" t="s">
        <v>31</v>
      </c>
      <c r="B21" s="44"/>
      <c r="C21" s="44"/>
      <c r="E21" s="45">
        <v>870000</v>
      </c>
      <c r="F21" s="45"/>
      <c r="H21" s="34">
        <v>14916334788</v>
      </c>
      <c r="J21" s="34">
        <v>15754766925</v>
      </c>
      <c r="L21" s="34">
        <v>0</v>
      </c>
      <c r="N21" s="34">
        <v>0</v>
      </c>
      <c r="P21" s="34">
        <v>-435000</v>
      </c>
      <c r="R21" s="34">
        <v>9672995382</v>
      </c>
      <c r="T21" s="34">
        <v>435000</v>
      </c>
      <c r="V21" s="34">
        <v>20810</v>
      </c>
      <c r="X21" s="34">
        <v>7458167394</v>
      </c>
      <c r="Z21" s="34">
        <v>8982375334.5</v>
      </c>
      <c r="AB21" s="10">
        <v>0.22</v>
      </c>
      <c r="AD21" s="60"/>
    </row>
    <row r="22" spans="1:30" s="54" customFormat="1" ht="18.75" x14ac:dyDescent="0.2">
      <c r="A22" s="44" t="s">
        <v>32</v>
      </c>
      <c r="B22" s="44"/>
      <c r="C22" s="44"/>
      <c r="E22" s="45">
        <v>10455805</v>
      </c>
      <c r="F22" s="45"/>
      <c r="H22" s="34">
        <v>80109910721</v>
      </c>
      <c r="J22" s="34">
        <v>88498593281.295502</v>
      </c>
      <c r="L22" s="34">
        <v>2200000</v>
      </c>
      <c r="N22" s="34">
        <v>19499809437</v>
      </c>
      <c r="P22" s="34">
        <v>0</v>
      </c>
      <c r="R22" s="34">
        <v>0</v>
      </c>
      <c r="T22" s="34">
        <v>12655805</v>
      </c>
      <c r="V22" s="34">
        <v>9550</v>
      </c>
      <c r="X22" s="34">
        <v>99609720158</v>
      </c>
      <c r="Z22" s="34">
        <v>119928667241.19299</v>
      </c>
      <c r="AB22" s="10">
        <v>2.96</v>
      </c>
      <c r="AD22" s="60"/>
    </row>
    <row r="23" spans="1:30" s="54" customFormat="1" ht="18.75" x14ac:dyDescent="0.2">
      <c r="A23" s="44" t="s">
        <v>33</v>
      </c>
      <c r="B23" s="44"/>
      <c r="C23" s="44"/>
      <c r="E23" s="45">
        <v>5620568</v>
      </c>
      <c r="F23" s="45"/>
      <c r="H23" s="34">
        <v>21411882900</v>
      </c>
      <c r="J23" s="34">
        <v>28331774727.548801</v>
      </c>
      <c r="L23" s="34">
        <v>0</v>
      </c>
      <c r="N23" s="34">
        <v>0</v>
      </c>
      <c r="P23" s="34">
        <v>-4120963</v>
      </c>
      <c r="R23" s="34">
        <v>17476732911</v>
      </c>
      <c r="T23" s="34">
        <v>1499605</v>
      </c>
      <c r="V23" s="34">
        <v>4300</v>
      </c>
      <c r="X23" s="34">
        <v>5712833051</v>
      </c>
      <c r="Z23" s="34">
        <v>6398456129.4049997</v>
      </c>
      <c r="AB23" s="10">
        <v>0.16</v>
      </c>
      <c r="AD23" s="60"/>
    </row>
    <row r="24" spans="1:30" s="54" customFormat="1" ht="18.75" x14ac:dyDescent="0.2">
      <c r="A24" s="44" t="s">
        <v>34</v>
      </c>
      <c r="B24" s="44"/>
      <c r="C24" s="44"/>
      <c r="E24" s="45">
        <v>7197273</v>
      </c>
      <c r="F24" s="45"/>
      <c r="H24" s="34">
        <v>135622456661</v>
      </c>
      <c r="J24" s="34">
        <v>121479263735.867</v>
      </c>
      <c r="L24" s="34">
        <v>2250000</v>
      </c>
      <c r="N24" s="34">
        <v>38148858399</v>
      </c>
      <c r="P24" s="34">
        <v>0</v>
      </c>
      <c r="R24" s="34">
        <v>0</v>
      </c>
      <c r="T24" s="34">
        <v>9447273</v>
      </c>
      <c r="V24" s="34">
        <v>14710</v>
      </c>
      <c r="X24" s="34">
        <v>173771315060</v>
      </c>
      <c r="Z24" s="34">
        <v>137895152477.534</v>
      </c>
      <c r="AB24" s="10">
        <v>3.41</v>
      </c>
      <c r="AD24" s="60"/>
    </row>
    <row r="25" spans="1:30" s="54" customFormat="1" ht="18.75" x14ac:dyDescent="0.2">
      <c r="A25" s="44" t="s">
        <v>35</v>
      </c>
      <c r="B25" s="44"/>
      <c r="C25" s="44"/>
      <c r="E25" s="45">
        <v>7900206</v>
      </c>
      <c r="F25" s="45"/>
      <c r="H25" s="34">
        <v>97837301507</v>
      </c>
      <c r="J25" s="34">
        <v>117822235236.52901</v>
      </c>
      <c r="L25" s="34">
        <v>0</v>
      </c>
      <c r="N25" s="34">
        <v>0</v>
      </c>
      <c r="P25" s="34">
        <v>0</v>
      </c>
      <c r="R25" s="34">
        <v>0</v>
      </c>
      <c r="T25" s="34">
        <v>7900206</v>
      </c>
      <c r="V25" s="34">
        <v>13920</v>
      </c>
      <c r="X25" s="34">
        <v>97837301507</v>
      </c>
      <c r="Z25" s="34">
        <v>109120792714.07001</v>
      </c>
      <c r="AB25" s="10">
        <v>2.69</v>
      </c>
      <c r="AD25" s="60"/>
    </row>
    <row r="26" spans="1:30" s="54" customFormat="1" ht="18.75" x14ac:dyDescent="0.2">
      <c r="A26" s="44" t="s">
        <v>36</v>
      </c>
      <c r="B26" s="44"/>
      <c r="C26" s="44"/>
      <c r="E26" s="45">
        <v>10784423</v>
      </c>
      <c r="F26" s="45"/>
      <c r="H26" s="34">
        <v>67560808261</v>
      </c>
      <c r="J26" s="34">
        <v>53826328833.3563</v>
      </c>
      <c r="L26" s="34">
        <v>3370132</v>
      </c>
      <c r="N26" s="34">
        <f>R17</f>
        <v>17737004716</v>
      </c>
      <c r="P26" s="34">
        <v>0</v>
      </c>
      <c r="R26" s="34">
        <v>0</v>
      </c>
      <c r="T26" s="34">
        <v>14154555</v>
      </c>
      <c r="V26" s="34">
        <v>5060</v>
      </c>
      <c r="X26" s="34">
        <v>88667944977</v>
      </c>
      <c r="Z26" s="34">
        <v>71068409866.641006</v>
      </c>
      <c r="AB26" s="10">
        <v>1.75</v>
      </c>
      <c r="AD26" s="60"/>
    </row>
    <row r="27" spans="1:30" s="54" customFormat="1" ht="18.75" x14ac:dyDescent="0.2">
      <c r="A27" s="44" t="s">
        <v>37</v>
      </c>
      <c r="B27" s="44"/>
      <c r="C27" s="44"/>
      <c r="E27" s="45">
        <v>1260362</v>
      </c>
      <c r="F27" s="45"/>
      <c r="H27" s="34">
        <v>70136037296</v>
      </c>
      <c r="J27" s="34">
        <v>232677739693.72699</v>
      </c>
      <c r="L27" s="34">
        <v>0</v>
      </c>
      <c r="N27" s="34">
        <v>0</v>
      </c>
      <c r="P27" s="34">
        <v>0</v>
      </c>
      <c r="R27" s="34">
        <v>0</v>
      </c>
      <c r="T27" s="34">
        <v>1260362</v>
      </c>
      <c r="V27" s="34">
        <v>164300</v>
      </c>
      <c r="X27" s="34">
        <v>70136037296</v>
      </c>
      <c r="Z27" s="34">
        <v>205476767705.88199</v>
      </c>
      <c r="AB27" s="10">
        <v>5.07</v>
      </c>
      <c r="AD27" s="60"/>
    </row>
    <row r="28" spans="1:30" s="54" customFormat="1" ht="18.75" x14ac:dyDescent="0.2">
      <c r="A28" s="44" t="s">
        <v>38</v>
      </c>
      <c r="B28" s="44"/>
      <c r="C28" s="44"/>
      <c r="E28" s="45">
        <v>711458</v>
      </c>
      <c r="F28" s="45"/>
      <c r="H28" s="34">
        <v>48714893547</v>
      </c>
      <c r="J28" s="34">
        <v>121241300709.808</v>
      </c>
      <c r="L28" s="34">
        <v>0</v>
      </c>
      <c r="N28" s="34">
        <v>0</v>
      </c>
      <c r="P28" s="34">
        <v>0</v>
      </c>
      <c r="R28" s="34">
        <v>0</v>
      </c>
      <c r="T28" s="34">
        <v>711458</v>
      </c>
      <c r="V28" s="34">
        <v>189100</v>
      </c>
      <c r="X28" s="34">
        <v>48714893547</v>
      </c>
      <c r="Z28" s="34">
        <v>133496739048.70599</v>
      </c>
      <c r="AB28" s="10">
        <v>3.3</v>
      </c>
      <c r="AD28" s="60"/>
    </row>
    <row r="29" spans="1:30" s="54" customFormat="1" ht="18.75" x14ac:dyDescent="0.2">
      <c r="A29" s="44" t="s">
        <v>39</v>
      </c>
      <c r="B29" s="44"/>
      <c r="C29" s="44"/>
      <c r="E29" s="45">
        <v>29555554</v>
      </c>
      <c r="F29" s="45"/>
      <c r="H29" s="34">
        <v>55184287583</v>
      </c>
      <c r="J29" s="34">
        <v>156020116499.526</v>
      </c>
      <c r="L29" s="34">
        <v>0</v>
      </c>
      <c r="N29" s="34">
        <v>0</v>
      </c>
      <c r="P29" s="34">
        <v>0</v>
      </c>
      <c r="R29" s="34">
        <v>0</v>
      </c>
      <c r="T29" s="34">
        <v>29555554</v>
      </c>
      <c r="V29" s="34">
        <v>7780</v>
      </c>
      <c r="X29" s="34">
        <v>55184287583</v>
      </c>
      <c r="Z29" s="34">
        <v>228164756835.772</v>
      </c>
      <c r="AB29" s="10">
        <v>5.63</v>
      </c>
      <c r="AD29" s="60"/>
    </row>
    <row r="30" spans="1:30" s="54" customFormat="1" ht="18.75" x14ac:dyDescent="0.2">
      <c r="A30" s="44" t="s">
        <v>40</v>
      </c>
      <c r="B30" s="44"/>
      <c r="C30" s="44"/>
      <c r="E30" s="45">
        <v>11160000</v>
      </c>
      <c r="F30" s="45"/>
      <c r="H30" s="34">
        <v>39936147027</v>
      </c>
      <c r="J30" s="34">
        <v>38481222870</v>
      </c>
      <c r="L30" s="34">
        <v>15656578</v>
      </c>
      <c r="N30" s="34">
        <v>57939375842</v>
      </c>
      <c r="P30" s="34">
        <v>0</v>
      </c>
      <c r="R30" s="34">
        <v>0</v>
      </c>
      <c r="T30" s="34">
        <v>26816578</v>
      </c>
      <c r="V30" s="34">
        <v>4070</v>
      </c>
      <c r="X30" s="34">
        <v>97875522869</v>
      </c>
      <c r="Z30" s="34">
        <v>108299793417.884</v>
      </c>
      <c r="AB30" s="10">
        <v>2.67</v>
      </c>
      <c r="AD30" s="60"/>
    </row>
    <row r="31" spans="1:30" s="54" customFormat="1" ht="18.75" x14ac:dyDescent="0.2">
      <c r="A31" s="44" t="s">
        <v>41</v>
      </c>
      <c r="B31" s="44"/>
      <c r="C31" s="44"/>
      <c r="E31" s="45">
        <v>3848189</v>
      </c>
      <c r="F31" s="45"/>
      <c r="H31" s="34">
        <v>42002944471</v>
      </c>
      <c r="J31" s="34">
        <v>14639908541.281</v>
      </c>
      <c r="L31" s="34">
        <v>0</v>
      </c>
      <c r="N31" s="34">
        <v>0</v>
      </c>
      <c r="P31" s="34">
        <v>0</v>
      </c>
      <c r="R31" s="34">
        <v>0</v>
      </c>
      <c r="T31" s="34">
        <v>3848189</v>
      </c>
      <c r="V31" s="34">
        <v>3834</v>
      </c>
      <c r="X31" s="34">
        <v>42002944471</v>
      </c>
      <c r="Z31" s="34">
        <v>14639908541.281</v>
      </c>
      <c r="AB31" s="10">
        <v>0.36</v>
      </c>
      <c r="AD31" s="60"/>
    </row>
    <row r="32" spans="1:30" s="54" customFormat="1" ht="18.75" x14ac:dyDescent="0.2">
      <c r="A32" s="44" t="s">
        <v>42</v>
      </c>
      <c r="B32" s="44"/>
      <c r="C32" s="44"/>
      <c r="E32" s="45">
        <v>101424578</v>
      </c>
      <c r="F32" s="45"/>
      <c r="H32" s="34">
        <v>204728774990</v>
      </c>
      <c r="J32" s="34">
        <v>131034016947.702</v>
      </c>
      <c r="L32" s="34">
        <v>0</v>
      </c>
      <c r="N32" s="34">
        <v>0</v>
      </c>
      <c r="P32" s="34">
        <v>0</v>
      </c>
      <c r="R32" s="34">
        <v>0</v>
      </c>
      <c r="T32" s="34">
        <v>101424578</v>
      </c>
      <c r="V32" s="34">
        <v>1302</v>
      </c>
      <c r="X32" s="34">
        <v>204728774990</v>
      </c>
      <c r="Z32" s="34">
        <v>131034016947.702</v>
      </c>
      <c r="AB32" s="10">
        <v>3.24</v>
      </c>
      <c r="AD32" s="60"/>
    </row>
    <row r="33" spans="1:30" s="54" customFormat="1" ht="18.75" x14ac:dyDescent="0.2">
      <c r="A33" s="44" t="s">
        <v>43</v>
      </c>
      <c r="B33" s="44"/>
      <c r="C33" s="44"/>
      <c r="E33" s="45">
        <v>5932246</v>
      </c>
      <c r="F33" s="45"/>
      <c r="H33" s="34">
        <v>55090078889</v>
      </c>
      <c r="J33" s="34">
        <v>114431416514.88499</v>
      </c>
      <c r="L33" s="34">
        <v>0</v>
      </c>
      <c r="N33" s="34">
        <v>0</v>
      </c>
      <c r="P33" s="34">
        <v>0</v>
      </c>
      <c r="R33" s="34">
        <v>0</v>
      </c>
      <c r="T33" s="34">
        <v>5932246</v>
      </c>
      <c r="V33" s="34">
        <v>18130</v>
      </c>
      <c r="X33" s="34">
        <v>55090078889</v>
      </c>
      <c r="Z33" s="34">
        <v>106720245957.55499</v>
      </c>
      <c r="AB33" s="10">
        <v>2.64</v>
      </c>
      <c r="AD33" s="60"/>
    </row>
    <row r="34" spans="1:30" s="54" customFormat="1" ht="18.75" x14ac:dyDescent="0.2">
      <c r="A34" s="44" t="s">
        <v>44</v>
      </c>
      <c r="B34" s="44"/>
      <c r="C34" s="44"/>
      <c r="E34" s="45">
        <v>43274421</v>
      </c>
      <c r="F34" s="45"/>
      <c r="H34" s="34">
        <v>77697396018</v>
      </c>
      <c r="J34" s="34">
        <v>87296836472.287094</v>
      </c>
      <c r="L34" s="34">
        <v>0</v>
      </c>
      <c r="N34" s="34">
        <v>0</v>
      </c>
      <c r="P34" s="34">
        <v>0</v>
      </c>
      <c r="R34" s="34">
        <v>0</v>
      </c>
      <c r="T34" s="34">
        <v>43274421</v>
      </c>
      <c r="V34" s="34">
        <v>1705</v>
      </c>
      <c r="X34" s="34">
        <v>77697396018</v>
      </c>
      <c r="Z34" s="34">
        <v>73212546082.267303</v>
      </c>
      <c r="AB34" s="10">
        <v>1.81</v>
      </c>
      <c r="AD34" s="60"/>
    </row>
    <row r="35" spans="1:30" s="54" customFormat="1" ht="18.75" x14ac:dyDescent="0.2">
      <c r="A35" s="44" t="s">
        <v>45</v>
      </c>
      <c r="B35" s="44"/>
      <c r="C35" s="44"/>
      <c r="E35" s="45">
        <v>3000000</v>
      </c>
      <c r="F35" s="45"/>
      <c r="H35" s="34">
        <v>51019281531</v>
      </c>
      <c r="J35" s="34">
        <v>71327344410</v>
      </c>
      <c r="L35" s="34">
        <v>0</v>
      </c>
      <c r="N35" s="34">
        <v>0</v>
      </c>
      <c r="P35" s="34">
        <v>0</v>
      </c>
      <c r="R35" s="34">
        <v>0</v>
      </c>
      <c r="T35" s="34">
        <v>3000000</v>
      </c>
      <c r="V35" s="34">
        <v>24622</v>
      </c>
      <c r="X35" s="34">
        <v>51019281531</v>
      </c>
      <c r="Z35" s="34">
        <v>73295015820</v>
      </c>
      <c r="AB35" s="10">
        <v>1.81</v>
      </c>
      <c r="AD35" s="60"/>
    </row>
    <row r="36" spans="1:30" s="54" customFormat="1" ht="18.75" x14ac:dyDescent="0.2">
      <c r="A36" s="44" t="s">
        <v>46</v>
      </c>
      <c r="B36" s="44"/>
      <c r="C36" s="44"/>
      <c r="E36" s="45">
        <v>3522150</v>
      </c>
      <c r="F36" s="45"/>
      <c r="H36" s="34">
        <v>35420619942</v>
      </c>
      <c r="J36" s="34">
        <v>93873652744.229996</v>
      </c>
      <c r="L36" s="34">
        <v>0</v>
      </c>
      <c r="N36" s="34">
        <v>0</v>
      </c>
      <c r="P36" s="34">
        <v>0</v>
      </c>
      <c r="R36" s="34">
        <v>0</v>
      </c>
      <c r="T36" s="34">
        <v>3522150</v>
      </c>
      <c r="V36" s="34">
        <v>29030</v>
      </c>
      <c r="X36" s="34">
        <v>35420619942</v>
      </c>
      <c r="Z36" s="34">
        <v>101457637347.91499</v>
      </c>
      <c r="AB36" s="10">
        <v>2.5099999999999998</v>
      </c>
      <c r="AD36" s="60"/>
    </row>
    <row r="37" spans="1:30" s="54" customFormat="1" ht="18.75" x14ac:dyDescent="0.2">
      <c r="A37" s="44" t="s">
        <v>47</v>
      </c>
      <c r="B37" s="44"/>
      <c r="C37" s="44"/>
      <c r="E37" s="45">
        <v>30300084</v>
      </c>
      <c r="F37" s="45"/>
      <c r="H37" s="34">
        <v>184944021804</v>
      </c>
      <c r="J37" s="34">
        <v>663854284863.01404</v>
      </c>
      <c r="L37" s="34">
        <f>6732708</f>
        <v>6732708</v>
      </c>
      <c r="N37" s="34">
        <v>0</v>
      </c>
      <c r="P37" s="34">
        <v>-12173563</v>
      </c>
      <c r="R37" s="34">
        <v>234765545943</v>
      </c>
      <c r="T37" s="34">
        <v>24859229</v>
      </c>
      <c r="V37" s="34">
        <v>14926</v>
      </c>
      <c r="X37" s="34">
        <v>110639683209</v>
      </c>
      <c r="Z37" s="34">
        <v>368180644427.62299</v>
      </c>
      <c r="AB37" s="10">
        <v>9.09</v>
      </c>
      <c r="AD37" s="60"/>
    </row>
    <row r="38" spans="1:30" ht="18.75" x14ac:dyDescent="0.2">
      <c r="A38" s="44" t="s">
        <v>48</v>
      </c>
      <c r="B38" s="44"/>
      <c r="C38" s="44"/>
      <c r="E38" s="45">
        <v>5471764</v>
      </c>
      <c r="F38" s="45"/>
      <c r="H38" s="9">
        <v>78066622882</v>
      </c>
      <c r="J38" s="9">
        <v>163209785964.25699</v>
      </c>
      <c r="L38" s="9">
        <v>0</v>
      </c>
      <c r="N38" s="9">
        <v>0</v>
      </c>
      <c r="P38" s="9">
        <v>0</v>
      </c>
      <c r="R38" s="9">
        <v>0</v>
      </c>
      <c r="T38" s="9">
        <v>5471764</v>
      </c>
      <c r="V38" s="9">
        <v>35790</v>
      </c>
      <c r="X38" s="9">
        <v>78066622882</v>
      </c>
      <c r="Z38" s="9">
        <v>194320633388.58099</v>
      </c>
      <c r="AB38" s="10">
        <v>4.8</v>
      </c>
      <c r="AD38" s="26"/>
    </row>
    <row r="39" spans="1:30" ht="18.75" x14ac:dyDescent="0.2">
      <c r="A39" s="44" t="s">
        <v>49</v>
      </c>
      <c r="B39" s="44"/>
      <c r="C39" s="44"/>
      <c r="E39" s="45">
        <v>7196401</v>
      </c>
      <c r="F39" s="45"/>
      <c r="H39" s="9">
        <v>80422610234</v>
      </c>
      <c r="J39" s="9">
        <v>140244778190.103</v>
      </c>
      <c r="L39" s="9">
        <v>0</v>
      </c>
      <c r="N39" s="9">
        <v>0</v>
      </c>
      <c r="P39" s="9">
        <v>0</v>
      </c>
      <c r="R39" s="9">
        <v>0</v>
      </c>
      <c r="T39" s="9">
        <v>7196401</v>
      </c>
      <c r="V39" s="9">
        <v>18940</v>
      </c>
      <c r="X39" s="9">
        <v>80422610234</v>
      </c>
      <c r="Z39" s="9">
        <v>135246237215.914</v>
      </c>
      <c r="AB39" s="10">
        <v>3.34</v>
      </c>
      <c r="AD39" s="26"/>
    </row>
    <row r="40" spans="1:30" ht="18.75" x14ac:dyDescent="0.2">
      <c r="A40" s="44" t="s">
        <v>50</v>
      </c>
      <c r="B40" s="44"/>
      <c r="C40" s="44"/>
      <c r="E40" s="45">
        <v>750000</v>
      </c>
      <c r="F40" s="45"/>
      <c r="H40" s="9">
        <v>6091062302</v>
      </c>
      <c r="J40" s="9">
        <v>11326762050</v>
      </c>
      <c r="L40" s="9">
        <v>0</v>
      </c>
      <c r="N40" s="9">
        <v>0</v>
      </c>
      <c r="P40" s="9">
        <v>-750000</v>
      </c>
      <c r="R40" s="9">
        <v>10991870986</v>
      </c>
      <c r="T40" s="9">
        <v>0</v>
      </c>
      <c r="V40" s="9">
        <v>0</v>
      </c>
      <c r="X40" s="9">
        <v>0</v>
      </c>
      <c r="Z40" s="9">
        <v>0</v>
      </c>
      <c r="AB40" s="10">
        <v>0</v>
      </c>
      <c r="AD40" s="26"/>
    </row>
    <row r="41" spans="1:30" ht="18.75" x14ac:dyDescent="0.2">
      <c r="A41" s="44" t="s">
        <v>51</v>
      </c>
      <c r="B41" s="44"/>
      <c r="C41" s="44"/>
      <c r="E41" s="45">
        <v>9835845</v>
      </c>
      <c r="F41" s="45"/>
      <c r="H41" s="9">
        <v>31772903921</v>
      </c>
      <c r="J41" s="9">
        <v>52605397018.828499</v>
      </c>
      <c r="L41" s="9">
        <v>0</v>
      </c>
      <c r="N41" s="9">
        <v>0</v>
      </c>
      <c r="P41" s="9">
        <v>0</v>
      </c>
      <c r="R41" s="9">
        <v>0</v>
      </c>
      <c r="T41" s="9">
        <v>9835845</v>
      </c>
      <c r="V41" s="9">
        <v>4580</v>
      </c>
      <c r="X41" s="9">
        <v>31772903921</v>
      </c>
      <c r="Z41" s="9">
        <v>44699947745.126999</v>
      </c>
      <c r="AB41" s="10">
        <v>1.1000000000000001</v>
      </c>
      <c r="AD41" s="26"/>
    </row>
    <row r="42" spans="1:30" ht="18.75" x14ac:dyDescent="0.2">
      <c r="A42" s="44" t="s">
        <v>52</v>
      </c>
      <c r="B42" s="44"/>
      <c r="C42" s="44"/>
      <c r="E42" s="45">
        <v>12450000</v>
      </c>
      <c r="F42" s="45"/>
      <c r="H42" s="9">
        <v>40586769170</v>
      </c>
      <c r="J42" s="9">
        <v>95371038780</v>
      </c>
      <c r="L42" s="9">
        <v>0</v>
      </c>
      <c r="N42" s="9">
        <v>0</v>
      </c>
      <c r="P42" s="9">
        <v>-1768211</v>
      </c>
      <c r="R42" s="9">
        <v>13574330135</v>
      </c>
      <c r="T42" s="9">
        <v>10681789</v>
      </c>
      <c r="V42" s="9">
        <v>7090</v>
      </c>
      <c r="X42" s="9">
        <v>34822434093</v>
      </c>
      <c r="Z42" s="9">
        <v>75148461086.602707</v>
      </c>
      <c r="AB42" s="10">
        <v>1.86</v>
      </c>
      <c r="AD42" s="26"/>
    </row>
    <row r="43" spans="1:30" ht="18.75" x14ac:dyDescent="0.2">
      <c r="A43" s="44" t="s">
        <v>53</v>
      </c>
      <c r="B43" s="44"/>
      <c r="C43" s="44"/>
      <c r="E43" s="45">
        <v>250000</v>
      </c>
      <c r="F43" s="45"/>
      <c r="H43" s="9">
        <v>9825911200</v>
      </c>
      <c r="J43" s="9">
        <v>9587808875</v>
      </c>
      <c r="L43" s="9">
        <v>0</v>
      </c>
      <c r="N43" s="9">
        <v>0</v>
      </c>
      <c r="P43" s="9">
        <v>-125000</v>
      </c>
      <c r="R43" s="9">
        <v>6242618743</v>
      </c>
      <c r="T43" s="9">
        <v>125000</v>
      </c>
      <c r="V43" s="9">
        <v>43570</v>
      </c>
      <c r="X43" s="9">
        <v>4912955598</v>
      </c>
      <c r="Z43" s="9">
        <v>5404150487.5</v>
      </c>
      <c r="AB43" s="10">
        <v>0.13</v>
      </c>
      <c r="AD43" s="26"/>
    </row>
    <row r="44" spans="1:30" ht="18.75" x14ac:dyDescent="0.2">
      <c r="A44" s="44" t="s">
        <v>54</v>
      </c>
      <c r="B44" s="44"/>
      <c r="C44" s="44"/>
      <c r="E44" s="45">
        <v>438000</v>
      </c>
      <c r="F44" s="45"/>
      <c r="H44" s="9">
        <v>10583709534</v>
      </c>
      <c r="J44" s="9">
        <v>12647274966</v>
      </c>
      <c r="L44" s="9">
        <v>0</v>
      </c>
      <c r="N44" s="9">
        <v>0</v>
      </c>
      <c r="P44" s="9">
        <v>-219000</v>
      </c>
      <c r="R44" s="9">
        <v>6113412460</v>
      </c>
      <c r="T44" s="9">
        <v>219000</v>
      </c>
      <c r="V44" s="9">
        <v>27230</v>
      </c>
      <c r="X44" s="9">
        <v>5291854767</v>
      </c>
      <c r="Z44" s="9">
        <v>5917273130</v>
      </c>
      <c r="AB44" s="10">
        <v>0.15</v>
      </c>
      <c r="AD44" s="26"/>
    </row>
    <row r="45" spans="1:30" ht="18.75" x14ac:dyDescent="0.2">
      <c r="A45" s="46" t="s">
        <v>55</v>
      </c>
      <c r="B45" s="46"/>
      <c r="C45" s="46"/>
      <c r="D45" s="12"/>
      <c r="E45" s="45">
        <v>0</v>
      </c>
      <c r="F45" s="50"/>
      <c r="H45" s="13">
        <v>0</v>
      </c>
      <c r="J45" s="13">
        <v>0</v>
      </c>
      <c r="L45" s="37">
        <v>6323510</v>
      </c>
      <c r="N45" s="13">
        <v>68220170857</v>
      </c>
      <c r="P45" s="37">
        <v>0</v>
      </c>
      <c r="R45" s="13">
        <v>0</v>
      </c>
      <c r="T45" s="37">
        <v>6323510</v>
      </c>
      <c r="V45" s="28">
        <v>10100</v>
      </c>
      <c r="X45" s="13">
        <v>68220170857</v>
      </c>
      <c r="Z45" s="13">
        <v>63373755603.769997</v>
      </c>
      <c r="AB45" s="14">
        <v>1.56</v>
      </c>
      <c r="AD45" s="26"/>
    </row>
    <row r="46" spans="1:30" ht="21" x14ac:dyDescent="0.2">
      <c r="A46" s="47" t="s">
        <v>56</v>
      </c>
      <c r="B46" s="47"/>
      <c r="C46" s="47"/>
      <c r="D46" s="47"/>
      <c r="F46" s="37"/>
      <c r="H46" s="16">
        <v>2125022575565</v>
      </c>
      <c r="J46" s="16">
        <v>4017678069629.3501</v>
      </c>
      <c r="L46" s="37"/>
      <c r="N46" s="16">
        <f>SUM(N9:N45)</f>
        <v>271555782263</v>
      </c>
      <c r="P46" s="37"/>
      <c r="R46" s="16">
        <f>SUM(R9:R45)</f>
        <v>321527923138</v>
      </c>
      <c r="T46" s="37"/>
      <c r="V46" s="28"/>
      <c r="X46" s="16">
        <v>2260390057254</v>
      </c>
      <c r="Z46" s="16">
        <f>SUM(Z9:Z45)</f>
        <v>3861986992407.9297</v>
      </c>
      <c r="AB46" s="17">
        <v>95.36</v>
      </c>
    </row>
    <row r="47" spans="1:30" x14ac:dyDescent="0.2">
      <c r="Z47" s="26"/>
    </row>
    <row r="48" spans="1:30" x14ac:dyDescent="0.2">
      <c r="Z48" s="26"/>
    </row>
    <row r="49" spans="26:26" x14ac:dyDescent="0.2">
      <c r="Z49" s="26"/>
    </row>
  </sheetData>
  <mergeCells count="88">
    <mergeCell ref="A44:C44"/>
    <mergeCell ref="E44:F44"/>
    <mergeCell ref="A45:C45"/>
    <mergeCell ref="E45:F45"/>
    <mergeCell ref="A46:D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view="pageBreakPreview" zoomScale="175" zoomScaleNormal="100" zoomScaleSheetLayoutView="175" workbookViewId="0">
      <selection activeCell="E12" sqref="E12:E13"/>
    </sheetView>
  </sheetViews>
  <sheetFormatPr defaultRowHeight="12.75" x14ac:dyDescent="0.2"/>
  <cols>
    <col min="1" max="1" width="33.85546875" bestFit="1" customWidth="1"/>
    <col min="2" max="2" width="1.28515625" customWidth="1"/>
    <col min="3" max="3" width="10.85546875" bestFit="1" customWidth="1"/>
    <col min="4" max="4" width="1.28515625" customWidth="1"/>
    <col min="5" max="5" width="10.7109375" bestFit="1" customWidth="1"/>
    <col min="6" max="6" width="1.28515625" customWidth="1"/>
    <col min="7" max="7" width="11.140625" bestFit="1" customWidth="1"/>
    <col min="8" max="8" width="1.28515625" customWidth="1"/>
    <col min="9" max="9" width="10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0.28515625" customWidth="1"/>
  </cols>
  <sheetData>
    <row r="1" spans="1:13" ht="25.5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5.5" x14ac:dyDescent="0.2">
      <c r="A2" s="38" t="s">
        <v>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25.5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5" spans="1:13" ht="24" x14ac:dyDescent="0.2">
      <c r="A5" s="39" t="s">
        <v>131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21" x14ac:dyDescent="0.2">
      <c r="A6" s="40" t="s">
        <v>91</v>
      </c>
      <c r="C6" s="40" t="s">
        <v>103</v>
      </c>
      <c r="D6" s="40"/>
      <c r="E6" s="40"/>
      <c r="F6" s="40"/>
      <c r="G6" s="40"/>
      <c r="I6" s="40" t="s">
        <v>104</v>
      </c>
      <c r="J6" s="40"/>
      <c r="K6" s="40"/>
      <c r="L6" s="40"/>
      <c r="M6" s="40"/>
    </row>
    <row r="7" spans="1:13" ht="21" x14ac:dyDescent="0.2">
      <c r="A7" s="40"/>
      <c r="C7" s="18" t="s">
        <v>129</v>
      </c>
      <c r="D7" s="3"/>
      <c r="E7" s="18" t="s">
        <v>120</v>
      </c>
      <c r="F7" s="3"/>
      <c r="G7" s="18" t="s">
        <v>130</v>
      </c>
      <c r="I7" s="18" t="s">
        <v>129</v>
      </c>
      <c r="J7" s="3"/>
      <c r="K7" s="18" t="s">
        <v>120</v>
      </c>
      <c r="L7" s="3"/>
      <c r="M7" s="18" t="s">
        <v>130</v>
      </c>
    </row>
    <row r="8" spans="1:13" ht="18.75" x14ac:dyDescent="0.2">
      <c r="A8" s="5" t="s">
        <v>138</v>
      </c>
      <c r="C8" s="6">
        <v>22994232</v>
      </c>
      <c r="E8" s="6">
        <v>0</v>
      </c>
      <c r="G8" s="6">
        <v>22994232</v>
      </c>
      <c r="I8" s="6">
        <v>22994232</v>
      </c>
      <c r="K8" s="6">
        <v>0</v>
      </c>
      <c r="M8" s="6">
        <v>22994232</v>
      </c>
    </row>
    <row r="9" spans="1:13" ht="18.75" x14ac:dyDescent="0.2">
      <c r="A9" s="20" t="s">
        <v>141</v>
      </c>
      <c r="C9" s="9">
        <v>43168630</v>
      </c>
      <c r="E9" s="9">
        <v>0</v>
      </c>
      <c r="G9" s="9">
        <v>43168630</v>
      </c>
      <c r="I9" s="9">
        <v>43168630</v>
      </c>
      <c r="K9" s="9">
        <v>0</v>
      </c>
      <c r="M9" s="9">
        <v>43168630</v>
      </c>
    </row>
    <row r="10" spans="1:13" ht="21" x14ac:dyDescent="0.2">
      <c r="A10" s="15" t="s">
        <v>56</v>
      </c>
      <c r="C10" s="16">
        <f>SUM(C8:C9)</f>
        <v>66162862</v>
      </c>
      <c r="E10" s="16">
        <v>0</v>
      </c>
      <c r="G10" s="16">
        <f>SUM(G8:G9)</f>
        <v>66162862</v>
      </c>
      <c r="I10" s="16">
        <f>SUM(I8:I9)</f>
        <v>66162862</v>
      </c>
      <c r="K10" s="16">
        <v>0</v>
      </c>
      <c r="M10" s="16">
        <f>SUM(M8:M9)</f>
        <v>66162862</v>
      </c>
    </row>
    <row r="11" spans="1:13" x14ac:dyDescent="0.2">
      <c r="C11" s="2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23"/>
  <sheetViews>
    <sheetView rightToLeft="1" view="pageBreakPreview" zoomScale="130" zoomScaleNormal="100" zoomScaleSheetLayoutView="130" workbookViewId="0">
      <selection activeCell="A12" sqref="A12:M12"/>
    </sheetView>
  </sheetViews>
  <sheetFormatPr defaultRowHeight="12.75" x14ac:dyDescent="0.2"/>
  <cols>
    <col min="1" max="1" width="22.85546875" bestFit="1" customWidth="1"/>
    <col min="2" max="2" width="1.28515625" customWidth="1"/>
    <col min="3" max="3" width="10.8554687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5.85546875" bestFit="1" customWidth="1"/>
  </cols>
  <sheetData>
    <row r="1" spans="1:17" ht="25.5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25.5" x14ac:dyDescent="0.2">
      <c r="A2" s="38" t="s">
        <v>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5.5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5" spans="1:17" ht="24" x14ac:dyDescent="0.2">
      <c r="A5" s="39" t="s">
        <v>132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17" ht="21" x14ac:dyDescent="0.2">
      <c r="A6" s="40" t="s">
        <v>91</v>
      </c>
      <c r="C6" s="40" t="s">
        <v>103</v>
      </c>
      <c r="D6" s="40"/>
      <c r="E6" s="40"/>
      <c r="F6" s="40"/>
      <c r="G6" s="40"/>
      <c r="H6" s="40"/>
      <c r="I6" s="40"/>
      <c r="K6" s="40" t="s">
        <v>104</v>
      </c>
      <c r="L6" s="40"/>
      <c r="M6" s="40"/>
      <c r="N6" s="40"/>
      <c r="O6" s="40"/>
      <c r="P6" s="40"/>
      <c r="Q6" s="40"/>
    </row>
    <row r="7" spans="1:17" ht="42" x14ac:dyDescent="0.2">
      <c r="A7" s="40"/>
      <c r="C7" s="18" t="s">
        <v>13</v>
      </c>
      <c r="D7" s="3"/>
      <c r="E7" s="18" t="s">
        <v>133</v>
      </c>
      <c r="F7" s="3"/>
      <c r="G7" s="18" t="s">
        <v>134</v>
      </c>
      <c r="H7" s="3"/>
      <c r="I7" s="18" t="s">
        <v>135</v>
      </c>
      <c r="K7" s="18" t="s">
        <v>13</v>
      </c>
      <c r="L7" s="3"/>
      <c r="M7" s="18" t="s">
        <v>133</v>
      </c>
      <c r="N7" s="3"/>
      <c r="O7" s="18" t="s">
        <v>134</v>
      </c>
      <c r="P7" s="3"/>
      <c r="Q7" s="24" t="s">
        <v>135</v>
      </c>
    </row>
    <row r="8" spans="1:17" ht="18.75" x14ac:dyDescent="0.2">
      <c r="A8" s="5" t="s">
        <v>33</v>
      </c>
      <c r="C8" s="6">
        <v>4120963</v>
      </c>
      <c r="E8" s="6">
        <v>17476732911</v>
      </c>
      <c r="G8" s="6">
        <v>21386034522</v>
      </c>
      <c r="I8" s="6">
        <v>-3909301611</v>
      </c>
      <c r="K8" s="6">
        <v>4120963</v>
      </c>
      <c r="M8" s="6">
        <v>17476732911</v>
      </c>
      <c r="O8" s="6">
        <v>21386034522</v>
      </c>
      <c r="Q8" s="21">
        <v>-3909301611</v>
      </c>
    </row>
    <row r="9" spans="1:17" ht="18.75" x14ac:dyDescent="0.2">
      <c r="A9" s="8" t="s">
        <v>47</v>
      </c>
      <c r="C9" s="9">
        <v>12173563</v>
      </c>
      <c r="E9" s="9">
        <v>234765545943</v>
      </c>
      <c r="G9" s="9">
        <v>274807745298</v>
      </c>
      <c r="I9" s="9">
        <v>-40042199355</v>
      </c>
      <c r="K9" s="9">
        <v>12173563</v>
      </c>
      <c r="M9" s="9">
        <v>234765545943</v>
      </c>
      <c r="O9" s="9">
        <v>274807745298</v>
      </c>
      <c r="Q9" s="22">
        <v>-40042199355</v>
      </c>
    </row>
    <row r="10" spans="1:17" ht="18.75" x14ac:dyDescent="0.2">
      <c r="A10" s="8" t="s">
        <v>52</v>
      </c>
      <c r="C10" s="9">
        <v>1768211</v>
      </c>
      <c r="E10" s="9">
        <v>13574330135</v>
      </c>
      <c r="G10" s="9">
        <v>13913523786</v>
      </c>
      <c r="I10" s="9">
        <v>-339193651</v>
      </c>
      <c r="K10" s="9">
        <v>1768211</v>
      </c>
      <c r="M10" s="9">
        <v>13574330135</v>
      </c>
      <c r="O10" s="9">
        <v>13913523786</v>
      </c>
      <c r="Q10" s="22">
        <v>-339193651</v>
      </c>
    </row>
    <row r="11" spans="1:17" ht="18.75" x14ac:dyDescent="0.2">
      <c r="A11" s="8" t="s">
        <v>24</v>
      </c>
      <c r="C11" s="9">
        <v>800000</v>
      </c>
      <c r="E11" s="9">
        <v>4953411862</v>
      </c>
      <c r="G11" s="9">
        <v>3752368232</v>
      </c>
      <c r="I11" s="9">
        <v>1201043630</v>
      </c>
      <c r="K11" s="9">
        <v>800000</v>
      </c>
      <c r="M11" s="9">
        <v>4953411862</v>
      </c>
      <c r="O11" s="9">
        <v>3752368232</v>
      </c>
      <c r="Q11" s="22">
        <v>1201043630</v>
      </c>
    </row>
    <row r="12" spans="1:17" ht="18.75" x14ac:dyDescent="0.2">
      <c r="A12" s="8" t="s">
        <v>27</v>
      </c>
      <c r="C12" s="9">
        <v>3370132</v>
      </c>
      <c r="E12" s="9">
        <v>17737004716</v>
      </c>
      <c r="G12" s="9">
        <v>13978258076</v>
      </c>
      <c r="I12" s="9">
        <v>3758746640</v>
      </c>
      <c r="K12" s="9">
        <v>3370132</v>
      </c>
      <c r="M12" s="9">
        <v>17737004716</v>
      </c>
      <c r="O12" s="9">
        <v>13978258076</v>
      </c>
      <c r="Q12" s="22">
        <v>3758746640</v>
      </c>
    </row>
    <row r="13" spans="1:17" ht="18.75" x14ac:dyDescent="0.2">
      <c r="A13" s="8" t="s">
        <v>53</v>
      </c>
      <c r="C13" s="9">
        <v>125000</v>
      </c>
      <c r="E13" s="9">
        <v>6242618743</v>
      </c>
      <c r="G13" s="9">
        <v>4657467316</v>
      </c>
      <c r="I13" s="9">
        <v>1585151427</v>
      </c>
      <c r="K13" s="9">
        <v>125000</v>
      </c>
      <c r="M13" s="9">
        <v>6242618743</v>
      </c>
      <c r="O13" s="9">
        <v>4657467316</v>
      </c>
      <c r="Q13" s="22">
        <v>1585151427</v>
      </c>
    </row>
    <row r="14" spans="1:17" ht="18.75" x14ac:dyDescent="0.2">
      <c r="A14" s="8" t="s">
        <v>50</v>
      </c>
      <c r="C14" s="9">
        <v>750000</v>
      </c>
      <c r="E14" s="9">
        <v>10991870986</v>
      </c>
      <c r="G14" s="9">
        <v>11073733200</v>
      </c>
      <c r="I14" s="9">
        <v>-81862214</v>
      </c>
      <c r="K14" s="9">
        <v>750000</v>
      </c>
      <c r="M14" s="9">
        <v>10991870986</v>
      </c>
      <c r="O14" s="9">
        <v>11073733200</v>
      </c>
      <c r="Q14" s="22">
        <v>-81862214</v>
      </c>
    </row>
    <row r="15" spans="1:17" ht="18.75" x14ac:dyDescent="0.2">
      <c r="A15" s="8" t="s">
        <v>31</v>
      </c>
      <c r="C15" s="9">
        <v>435000</v>
      </c>
      <c r="E15" s="9">
        <v>9672995382</v>
      </c>
      <c r="G15" s="9">
        <v>7649047255</v>
      </c>
      <c r="I15" s="9">
        <v>2023948127</v>
      </c>
      <c r="K15" s="9">
        <v>435000</v>
      </c>
      <c r="M15" s="9">
        <v>9672995382</v>
      </c>
      <c r="O15" s="9">
        <v>7649047255</v>
      </c>
      <c r="Q15" s="22">
        <v>2023948127</v>
      </c>
    </row>
    <row r="16" spans="1:17" ht="18.75" x14ac:dyDescent="0.2">
      <c r="A16" s="11" t="s">
        <v>54</v>
      </c>
      <c r="C16" s="37">
        <v>219000</v>
      </c>
      <c r="E16" s="13">
        <v>6113412460</v>
      </c>
      <c r="G16" s="13">
        <v>6519213850</v>
      </c>
      <c r="I16" s="13">
        <v>-405801390</v>
      </c>
      <c r="K16" s="37">
        <v>219000</v>
      </c>
      <c r="M16" s="13">
        <v>6113412460</v>
      </c>
      <c r="O16" s="13">
        <v>6519213850</v>
      </c>
      <c r="Q16" s="23">
        <v>-405801390</v>
      </c>
    </row>
    <row r="17" spans="1:17" ht="21.75" thickBot="1" x14ac:dyDescent="0.25">
      <c r="A17" s="15" t="s">
        <v>56</v>
      </c>
      <c r="C17" s="37"/>
      <c r="E17" s="16">
        <v>321527923138</v>
      </c>
      <c r="G17" s="16">
        <v>357737391535</v>
      </c>
      <c r="I17" s="16">
        <v>-36209468397</v>
      </c>
      <c r="K17" s="37"/>
      <c r="M17" s="16">
        <v>321527923138</v>
      </c>
      <c r="O17" s="16">
        <v>357737391535</v>
      </c>
      <c r="Q17" s="25">
        <v>-36209468397</v>
      </c>
    </row>
    <row r="18" spans="1:17" ht="13.5" thickTop="1" x14ac:dyDescent="0.2">
      <c r="Q18" s="26"/>
    </row>
    <row r="19" spans="1:17" x14ac:dyDescent="0.2">
      <c r="Q19" s="26"/>
    </row>
    <row r="20" spans="1:17" x14ac:dyDescent="0.2">
      <c r="Q20" s="26"/>
    </row>
    <row r="21" spans="1:17" x14ac:dyDescent="0.2">
      <c r="Q21" s="26"/>
    </row>
    <row r="22" spans="1:17" x14ac:dyDescent="0.2">
      <c r="Q22" s="26"/>
    </row>
    <row r="23" spans="1:17" x14ac:dyDescent="0.2">
      <c r="Q23" s="26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5"/>
  <sheetViews>
    <sheetView rightToLeft="1" view="pageBreakPreview" topLeftCell="A28" zoomScaleNormal="100" zoomScaleSheetLayoutView="100" workbookViewId="0">
      <selection activeCell="M60" sqref="M60"/>
    </sheetView>
  </sheetViews>
  <sheetFormatPr defaultRowHeight="12.75" x14ac:dyDescent="0.2"/>
  <cols>
    <col min="1" max="1" width="25.42578125" bestFit="1" customWidth="1"/>
    <col min="2" max="2" width="1.28515625" customWidth="1"/>
    <col min="3" max="3" width="13.42578125" bestFit="1" customWidth="1"/>
    <col min="4" max="4" width="1.28515625" customWidth="1"/>
    <col min="5" max="5" width="19" bestFit="1" customWidth="1"/>
    <col min="6" max="6" width="1.28515625" customWidth="1"/>
    <col min="7" max="7" width="19.42578125" bestFit="1" customWidth="1"/>
    <col min="8" max="8" width="1.28515625" customWidth="1"/>
    <col min="9" max="9" width="26.28515625" bestFit="1" customWidth="1"/>
    <col min="10" max="10" width="1.28515625" customWidth="1"/>
    <col min="11" max="11" width="17.42578125" customWidth="1"/>
    <col min="12" max="12" width="1.28515625" customWidth="1"/>
    <col min="13" max="13" width="24.140625" customWidth="1"/>
    <col min="14" max="14" width="1.28515625" customWidth="1"/>
    <col min="15" max="15" width="27" customWidth="1"/>
    <col min="16" max="16" width="1.28515625" customWidth="1"/>
    <col min="17" max="17" width="18" bestFit="1" customWidth="1"/>
    <col min="18" max="18" width="11.85546875" bestFit="1" customWidth="1"/>
  </cols>
  <sheetData>
    <row r="1" spans="1:18" ht="25.5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8" ht="25.5" x14ac:dyDescent="0.2">
      <c r="A2" s="38" t="s">
        <v>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8" ht="25.5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5" spans="1:18" ht="24" x14ac:dyDescent="0.2">
      <c r="A5" s="39" t="s">
        <v>136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18" ht="21" x14ac:dyDescent="0.2">
      <c r="A6" s="40" t="s">
        <v>91</v>
      </c>
      <c r="C6" s="40" t="s">
        <v>103</v>
      </c>
      <c r="D6" s="40"/>
      <c r="E6" s="40"/>
      <c r="F6" s="40"/>
      <c r="G6" s="40"/>
      <c r="H6" s="40"/>
      <c r="I6" s="40"/>
      <c r="K6" s="40" t="s">
        <v>104</v>
      </c>
      <c r="L6" s="40"/>
      <c r="M6" s="40"/>
      <c r="N6" s="40"/>
      <c r="O6" s="40"/>
      <c r="P6" s="40"/>
      <c r="Q6" s="40"/>
    </row>
    <row r="7" spans="1:18" ht="42" x14ac:dyDescent="0.2">
      <c r="A7" s="40"/>
      <c r="C7" s="18" t="s">
        <v>13</v>
      </c>
      <c r="D7" s="3"/>
      <c r="E7" s="18" t="s">
        <v>15</v>
      </c>
      <c r="F7" s="3"/>
      <c r="G7" s="18" t="s">
        <v>134</v>
      </c>
      <c r="H7" s="3"/>
      <c r="I7" s="18" t="s">
        <v>137</v>
      </c>
      <c r="K7" s="18" t="s">
        <v>13</v>
      </c>
      <c r="L7" s="3"/>
      <c r="M7" s="18" t="s">
        <v>15</v>
      </c>
      <c r="N7" s="3"/>
      <c r="O7" s="18" t="s">
        <v>134</v>
      </c>
      <c r="P7" s="3"/>
      <c r="Q7" s="24" t="s">
        <v>137</v>
      </c>
    </row>
    <row r="8" spans="1:18" ht="18.75" x14ac:dyDescent="0.2">
      <c r="A8" s="5" t="s">
        <v>48</v>
      </c>
      <c r="C8" s="6">
        <v>5471764</v>
      </c>
      <c r="E8" s="6">
        <v>194320633388</v>
      </c>
      <c r="G8" s="6">
        <v>163209785964</v>
      </c>
      <c r="I8" s="6">
        <v>31110847424</v>
      </c>
      <c r="K8" s="6">
        <v>5471764</v>
      </c>
      <c r="M8" s="6">
        <v>194320633388</v>
      </c>
      <c r="O8" s="6">
        <v>168150601174</v>
      </c>
      <c r="Q8" s="21">
        <v>26170032214</v>
      </c>
      <c r="R8" s="26">
        <f>I8-Q8</f>
        <v>4940815210</v>
      </c>
    </row>
    <row r="9" spans="1:18" ht="18.75" x14ac:dyDescent="0.2">
      <c r="A9" s="8" t="s">
        <v>26</v>
      </c>
      <c r="C9" s="9">
        <v>4759003</v>
      </c>
      <c r="E9" s="9">
        <v>35038842028</v>
      </c>
      <c r="G9" s="9">
        <v>37636060777</v>
      </c>
      <c r="I9" s="9">
        <v>-2597218748</v>
      </c>
      <c r="K9" s="9">
        <v>4759003</v>
      </c>
      <c r="M9" s="9">
        <v>35038842028</v>
      </c>
      <c r="O9" s="9">
        <v>36549951118</v>
      </c>
      <c r="Q9" s="22">
        <v>-1511109089</v>
      </c>
    </row>
    <row r="10" spans="1:18" ht="18.75" x14ac:dyDescent="0.2">
      <c r="A10" s="8" t="s">
        <v>33</v>
      </c>
      <c r="C10" s="9">
        <v>1499605</v>
      </c>
      <c r="E10" s="9">
        <v>6398456129</v>
      </c>
      <c r="G10" s="9">
        <v>6945740205</v>
      </c>
      <c r="I10" s="9">
        <v>-547284075</v>
      </c>
      <c r="K10" s="9">
        <v>1499605</v>
      </c>
      <c r="M10" s="9">
        <v>6398456129</v>
      </c>
      <c r="O10" s="9">
        <v>7782308356</v>
      </c>
      <c r="Q10" s="22">
        <v>-1383852226</v>
      </c>
    </row>
    <row r="11" spans="1:18" ht="18.75" x14ac:dyDescent="0.2">
      <c r="A11" s="8" t="s">
        <v>34</v>
      </c>
      <c r="C11" s="9">
        <v>9447273</v>
      </c>
      <c r="E11" s="9">
        <v>137895152477</v>
      </c>
      <c r="G11" s="9">
        <v>159628122134</v>
      </c>
      <c r="I11" s="9">
        <v>-21732969656</v>
      </c>
      <c r="K11" s="9">
        <v>9447273</v>
      </c>
      <c r="M11" s="9">
        <v>137895152477</v>
      </c>
      <c r="O11" s="9">
        <v>163270357555</v>
      </c>
      <c r="Q11" s="22">
        <v>-25375205077</v>
      </c>
    </row>
    <row r="12" spans="1:18" ht="18.75" x14ac:dyDescent="0.2">
      <c r="A12" s="8" t="s">
        <v>47</v>
      </c>
      <c r="C12" s="9">
        <v>24859229</v>
      </c>
      <c r="E12" s="9">
        <v>368180644427</v>
      </c>
      <c r="G12" s="9">
        <v>389046539565</v>
      </c>
      <c r="I12" s="9">
        <v>-20865895137</v>
      </c>
      <c r="K12" s="9">
        <v>24859229</v>
      </c>
      <c r="M12" s="9">
        <v>368180644427</v>
      </c>
      <c r="O12" s="9">
        <v>409190668679</v>
      </c>
      <c r="Q12" s="22">
        <v>-41010024251</v>
      </c>
    </row>
    <row r="13" spans="1:18" ht="18.75" x14ac:dyDescent="0.2">
      <c r="A13" s="8" t="s">
        <v>44</v>
      </c>
      <c r="C13" s="9">
        <v>43274421</v>
      </c>
      <c r="E13" s="9">
        <v>73212546082</v>
      </c>
      <c r="G13" s="9">
        <v>87296836472</v>
      </c>
      <c r="I13" s="9">
        <v>-14084290389</v>
      </c>
      <c r="K13" s="9">
        <v>43274421</v>
      </c>
      <c r="M13" s="9">
        <v>73212546082</v>
      </c>
      <c r="O13" s="9">
        <v>86223338729</v>
      </c>
      <c r="Q13" s="22">
        <v>-13010792646</v>
      </c>
    </row>
    <row r="14" spans="1:18" ht="18.75" x14ac:dyDescent="0.2">
      <c r="A14" s="8" t="s">
        <v>29</v>
      </c>
      <c r="C14" s="9">
        <v>13196288</v>
      </c>
      <c r="E14" s="9">
        <v>161583423760</v>
      </c>
      <c r="G14" s="9">
        <v>148881971488</v>
      </c>
      <c r="I14" s="9">
        <v>12701452272</v>
      </c>
      <c r="K14" s="9">
        <v>13196288</v>
      </c>
      <c r="M14" s="9">
        <v>161583423760</v>
      </c>
      <c r="O14" s="9">
        <v>148881971488</v>
      </c>
      <c r="Q14" s="22">
        <v>12701452272</v>
      </c>
    </row>
    <row r="15" spans="1:18" ht="18.75" x14ac:dyDescent="0.2">
      <c r="A15" s="8" t="s">
        <v>35</v>
      </c>
      <c r="C15" s="9">
        <v>7900206</v>
      </c>
      <c r="E15" s="9">
        <v>109120792714</v>
      </c>
      <c r="G15" s="9">
        <v>117822235236</v>
      </c>
      <c r="I15" s="9">
        <v>-8701442521</v>
      </c>
      <c r="K15" s="9">
        <v>7900206</v>
      </c>
      <c r="M15" s="9">
        <v>109120792714</v>
      </c>
      <c r="O15" s="9">
        <v>121428238444</v>
      </c>
      <c r="Q15" s="22">
        <v>-12307445729</v>
      </c>
    </row>
    <row r="16" spans="1:18" ht="18.75" x14ac:dyDescent="0.2">
      <c r="A16" s="8" t="s">
        <v>28</v>
      </c>
      <c r="C16" s="9">
        <v>4884334</v>
      </c>
      <c r="E16" s="9">
        <v>108417952056</v>
      </c>
      <c r="G16" s="9">
        <v>90312860203</v>
      </c>
      <c r="I16" s="9">
        <v>18105091853</v>
      </c>
      <c r="K16" s="9">
        <v>4884334</v>
      </c>
      <c r="M16" s="9">
        <v>108417952056</v>
      </c>
      <c r="O16" s="9">
        <v>89722197970</v>
      </c>
      <c r="Q16" s="22">
        <v>18695754086</v>
      </c>
    </row>
    <row r="17" spans="1:17" ht="18.75" x14ac:dyDescent="0.2">
      <c r="A17" s="8" t="s">
        <v>38</v>
      </c>
      <c r="C17" s="9">
        <v>711458</v>
      </c>
      <c r="E17" s="9">
        <v>133496739048</v>
      </c>
      <c r="G17" s="9">
        <v>121241300709</v>
      </c>
      <c r="I17" s="9">
        <v>12255438339</v>
      </c>
      <c r="K17" s="9">
        <v>711458</v>
      </c>
      <c r="M17" s="9">
        <v>133496739048</v>
      </c>
      <c r="O17" s="9">
        <v>119081067915</v>
      </c>
      <c r="Q17" s="22">
        <v>14415671133</v>
      </c>
    </row>
    <row r="18" spans="1:17" ht="18.75" x14ac:dyDescent="0.2">
      <c r="A18" s="8" t="s">
        <v>49</v>
      </c>
      <c r="C18" s="9">
        <v>7196401</v>
      </c>
      <c r="E18" s="9">
        <v>135246237215</v>
      </c>
      <c r="G18" s="9">
        <v>140244778190</v>
      </c>
      <c r="I18" s="9">
        <v>-4998540974</v>
      </c>
      <c r="K18" s="9">
        <v>7196401</v>
      </c>
      <c r="M18" s="9">
        <v>135246237215</v>
      </c>
      <c r="O18" s="9">
        <v>140530409102</v>
      </c>
      <c r="Q18" s="22">
        <v>-5284171886</v>
      </c>
    </row>
    <row r="19" spans="1:17" ht="18.75" x14ac:dyDescent="0.2">
      <c r="A19" s="8" t="s">
        <v>43</v>
      </c>
      <c r="C19" s="9">
        <v>5932246</v>
      </c>
      <c r="E19" s="9">
        <v>106720245957</v>
      </c>
      <c r="G19" s="9">
        <v>114431416514</v>
      </c>
      <c r="I19" s="9">
        <v>-7711170556</v>
      </c>
      <c r="K19" s="9">
        <v>5932246</v>
      </c>
      <c r="M19" s="9">
        <v>106720245957</v>
      </c>
      <c r="O19" s="9">
        <v>117551203076</v>
      </c>
      <c r="Q19" s="22">
        <v>-10830957118</v>
      </c>
    </row>
    <row r="20" spans="1:17" ht="18.75" x14ac:dyDescent="0.2">
      <c r="A20" s="8" t="s">
        <v>42</v>
      </c>
      <c r="C20" s="9">
        <v>101424578</v>
      </c>
      <c r="E20" s="9">
        <v>131034016947</v>
      </c>
      <c r="G20" s="9">
        <v>131034016947</v>
      </c>
      <c r="I20" s="9">
        <v>0</v>
      </c>
      <c r="K20" s="9">
        <v>101424578</v>
      </c>
      <c r="M20" s="9">
        <v>131034016947</v>
      </c>
      <c r="O20" s="9">
        <v>131034016947</v>
      </c>
      <c r="Q20" s="22">
        <v>0</v>
      </c>
    </row>
    <row r="21" spans="1:17" ht="18.75" x14ac:dyDescent="0.2">
      <c r="A21" s="8" t="s">
        <v>37</v>
      </c>
      <c r="C21" s="9">
        <v>1260362</v>
      </c>
      <c r="E21" s="9">
        <v>205476767705</v>
      </c>
      <c r="G21" s="9">
        <v>232677739693</v>
      </c>
      <c r="I21" s="9">
        <v>-27200971987</v>
      </c>
      <c r="K21" s="9">
        <v>1260362</v>
      </c>
      <c r="M21" s="9">
        <v>205476767705</v>
      </c>
      <c r="O21" s="9">
        <v>228950893876</v>
      </c>
      <c r="Q21" s="22">
        <v>-23474126170</v>
      </c>
    </row>
    <row r="22" spans="1:17" ht="18.75" x14ac:dyDescent="0.2">
      <c r="A22" s="8" t="s">
        <v>20</v>
      </c>
      <c r="C22" s="9">
        <v>37553788</v>
      </c>
      <c r="E22" s="9">
        <v>341333634523</v>
      </c>
      <c r="G22" s="9">
        <v>339843094635</v>
      </c>
      <c r="I22" s="9">
        <v>1490539888</v>
      </c>
      <c r="K22" s="9">
        <v>37553788</v>
      </c>
      <c r="M22" s="9">
        <v>341333634523</v>
      </c>
      <c r="O22" s="9">
        <v>331645125246</v>
      </c>
      <c r="Q22" s="22">
        <v>9688509277</v>
      </c>
    </row>
    <row r="23" spans="1:17" ht="18.75" x14ac:dyDescent="0.2">
      <c r="A23" s="8" t="s">
        <v>19</v>
      </c>
      <c r="C23" s="9">
        <v>1961065</v>
      </c>
      <c r="E23" s="9">
        <v>5277296983</v>
      </c>
      <c r="G23" s="9">
        <v>5777392848</v>
      </c>
      <c r="I23" s="9">
        <v>-500095864</v>
      </c>
      <c r="K23" s="9">
        <v>1961065</v>
      </c>
      <c r="M23" s="9">
        <v>5277296983</v>
      </c>
      <c r="O23" s="9">
        <v>5750403104</v>
      </c>
      <c r="Q23" s="22">
        <v>-473106120</v>
      </c>
    </row>
    <row r="24" spans="1:17" ht="18.75" x14ac:dyDescent="0.2">
      <c r="A24" s="8" t="s">
        <v>46</v>
      </c>
      <c r="C24" s="9">
        <v>3522150</v>
      </c>
      <c r="E24" s="9">
        <v>101457637347</v>
      </c>
      <c r="G24" s="9">
        <v>93873652744</v>
      </c>
      <c r="I24" s="9">
        <v>7583984603</v>
      </c>
      <c r="K24" s="9">
        <v>3522150</v>
      </c>
      <c r="M24" s="9">
        <v>101457637347</v>
      </c>
      <c r="O24" s="9">
        <v>96774439482</v>
      </c>
      <c r="Q24" s="22">
        <v>4683197865</v>
      </c>
    </row>
    <row r="25" spans="1:17" ht="18.75" x14ac:dyDescent="0.2">
      <c r="A25" s="8" t="s">
        <v>51</v>
      </c>
      <c r="C25" s="9">
        <v>9835845</v>
      </c>
      <c r="E25" s="9">
        <v>44699947745</v>
      </c>
      <c r="G25" s="9">
        <v>52605397018</v>
      </c>
      <c r="I25" s="9">
        <v>-7905449272</v>
      </c>
      <c r="K25" s="9">
        <v>9835845</v>
      </c>
      <c r="M25" s="9">
        <v>44699947745</v>
      </c>
      <c r="O25" s="9">
        <v>54069369106</v>
      </c>
      <c r="Q25" s="22">
        <v>-9369421360</v>
      </c>
    </row>
    <row r="26" spans="1:17" ht="18.75" x14ac:dyDescent="0.2">
      <c r="A26" s="8" t="s">
        <v>32</v>
      </c>
      <c r="C26" s="9">
        <v>12655805</v>
      </c>
      <c r="E26" s="9">
        <v>119928667241</v>
      </c>
      <c r="G26" s="9">
        <v>107998402718</v>
      </c>
      <c r="I26" s="9">
        <v>11930264523</v>
      </c>
      <c r="K26" s="9">
        <v>12655805</v>
      </c>
      <c r="M26" s="9">
        <v>119928667241</v>
      </c>
      <c r="O26" s="9">
        <v>110592148125</v>
      </c>
      <c r="Q26" s="22">
        <v>9336519116</v>
      </c>
    </row>
    <row r="27" spans="1:17" ht="18.75" x14ac:dyDescent="0.2">
      <c r="A27" s="8" t="s">
        <v>55</v>
      </c>
      <c r="C27" s="9">
        <v>6323510</v>
      </c>
      <c r="E27" s="9">
        <v>63373755603</v>
      </c>
      <c r="G27" s="9">
        <v>68220170857</v>
      </c>
      <c r="I27" s="9">
        <v>-4846415253</v>
      </c>
      <c r="K27" s="9">
        <v>6323510</v>
      </c>
      <c r="M27" s="9">
        <v>63373755603</v>
      </c>
      <c r="O27" s="9">
        <v>68220170857</v>
      </c>
      <c r="Q27" s="22">
        <v>-4846415253</v>
      </c>
    </row>
    <row r="28" spans="1:17" ht="18.75" x14ac:dyDescent="0.2">
      <c r="A28" s="8" t="s">
        <v>40</v>
      </c>
      <c r="C28" s="9">
        <v>26816578</v>
      </c>
      <c r="E28" s="9">
        <v>108299793417</v>
      </c>
      <c r="G28" s="9">
        <v>96420598712</v>
      </c>
      <c r="I28" s="9">
        <v>11879194705</v>
      </c>
      <c r="K28" s="9">
        <v>26816578</v>
      </c>
      <c r="M28" s="9">
        <v>108299793417</v>
      </c>
      <c r="O28" s="9">
        <v>97395087233</v>
      </c>
      <c r="Q28" s="22">
        <v>10904706184</v>
      </c>
    </row>
    <row r="29" spans="1:17" ht="18.75" x14ac:dyDescent="0.2">
      <c r="A29" s="8" t="s">
        <v>25</v>
      </c>
      <c r="C29" s="9">
        <v>28254437</v>
      </c>
      <c r="E29" s="9">
        <v>206625542588</v>
      </c>
      <c r="G29" s="9">
        <v>257931477858</v>
      </c>
      <c r="I29" s="9">
        <v>-51305935269</v>
      </c>
      <c r="K29" s="9">
        <v>28254437</v>
      </c>
      <c r="M29" s="9">
        <v>206625542588</v>
      </c>
      <c r="O29" s="9">
        <v>263819044200</v>
      </c>
      <c r="Q29" s="22">
        <v>-57193501611</v>
      </c>
    </row>
    <row r="30" spans="1:17" ht="18.75" x14ac:dyDescent="0.2">
      <c r="A30" s="8" t="s">
        <v>21</v>
      </c>
      <c r="C30" s="9">
        <v>18358980</v>
      </c>
      <c r="E30" s="9">
        <v>201845081137</v>
      </c>
      <c r="G30" s="9">
        <v>210771443028</v>
      </c>
      <c r="I30" s="9">
        <v>-8926361890</v>
      </c>
      <c r="K30" s="9">
        <v>18358980</v>
      </c>
      <c r="M30" s="9">
        <v>201845081137</v>
      </c>
      <c r="O30" s="9">
        <v>211682296283</v>
      </c>
      <c r="Q30" s="22">
        <v>-9837215145</v>
      </c>
    </row>
    <row r="31" spans="1:17" ht="18.75" x14ac:dyDescent="0.2">
      <c r="A31" s="8" t="s">
        <v>22</v>
      </c>
      <c r="C31" s="9">
        <v>15635559</v>
      </c>
      <c r="E31" s="9">
        <v>162438868469</v>
      </c>
      <c r="G31" s="9">
        <v>200449873985</v>
      </c>
      <c r="I31" s="9">
        <v>-38011005515</v>
      </c>
      <c r="K31" s="9">
        <v>15635559</v>
      </c>
      <c r="M31" s="9">
        <v>162438868469</v>
      </c>
      <c r="O31" s="9">
        <v>206500605476</v>
      </c>
      <c r="Q31" s="22">
        <v>-44061737006</v>
      </c>
    </row>
    <row r="32" spans="1:17" ht="18.75" x14ac:dyDescent="0.2">
      <c r="A32" s="8" t="s">
        <v>39</v>
      </c>
      <c r="C32" s="9">
        <v>29555554</v>
      </c>
      <c r="E32" s="9">
        <v>228164756835</v>
      </c>
      <c r="G32" s="9">
        <v>156020116499</v>
      </c>
      <c r="I32" s="9">
        <v>72144640336</v>
      </c>
      <c r="K32" s="9">
        <v>29555554</v>
      </c>
      <c r="M32" s="9">
        <v>228164756835</v>
      </c>
      <c r="O32" s="9">
        <v>151914323960</v>
      </c>
      <c r="Q32" s="22">
        <v>76250432875</v>
      </c>
    </row>
    <row r="33" spans="1:17" ht="18.75" x14ac:dyDescent="0.2">
      <c r="A33" s="8" t="s">
        <v>41</v>
      </c>
      <c r="C33" s="9">
        <v>3848189</v>
      </c>
      <c r="E33" s="9">
        <v>14639908541</v>
      </c>
      <c r="G33" s="9">
        <v>14639908541</v>
      </c>
      <c r="I33" s="9">
        <v>0</v>
      </c>
      <c r="K33" s="9">
        <v>3848189</v>
      </c>
      <c r="M33" s="9">
        <v>14639908541</v>
      </c>
      <c r="O33" s="9">
        <v>14639908541</v>
      </c>
      <c r="Q33" s="22">
        <v>0</v>
      </c>
    </row>
    <row r="34" spans="1:17" ht="18.75" x14ac:dyDescent="0.2">
      <c r="A34" s="8" t="s">
        <v>45</v>
      </c>
      <c r="C34" s="9">
        <v>3000000</v>
      </c>
      <c r="E34" s="9">
        <v>73295015820</v>
      </c>
      <c r="G34" s="9">
        <v>71327344410</v>
      </c>
      <c r="I34" s="9">
        <v>1967671409</v>
      </c>
      <c r="K34" s="9">
        <v>3000000</v>
      </c>
      <c r="M34" s="9">
        <v>73295015820</v>
      </c>
      <c r="O34" s="9">
        <v>71264831400</v>
      </c>
      <c r="Q34" s="22">
        <v>2030184419</v>
      </c>
    </row>
    <row r="35" spans="1:17" ht="18.75" x14ac:dyDescent="0.2">
      <c r="A35" s="8" t="s">
        <v>36</v>
      </c>
      <c r="C35" s="9">
        <v>14154555</v>
      </c>
      <c r="E35" s="9">
        <v>71068409866</v>
      </c>
      <c r="G35" s="9">
        <v>74933465549</v>
      </c>
      <c r="I35" s="9">
        <v>-3865055682</v>
      </c>
      <c r="K35" s="9">
        <v>14154555</v>
      </c>
      <c r="M35" s="9">
        <v>71068409866</v>
      </c>
      <c r="O35" s="9">
        <v>76538624460</v>
      </c>
      <c r="Q35" s="22">
        <v>-5470214593</v>
      </c>
    </row>
    <row r="36" spans="1:17" ht="18.75" x14ac:dyDescent="0.2">
      <c r="A36" s="8" t="s">
        <v>52</v>
      </c>
      <c r="C36" s="9">
        <v>10681789</v>
      </c>
      <c r="E36" s="9">
        <v>75148461086</v>
      </c>
      <c r="G36" s="9">
        <v>81457514994</v>
      </c>
      <c r="I36" s="9">
        <v>-6309053907</v>
      </c>
      <c r="K36" s="9">
        <v>10681789</v>
      </c>
      <c r="M36" s="9">
        <v>75148461086</v>
      </c>
      <c r="O36" s="9">
        <v>84051804909</v>
      </c>
      <c r="Q36" s="22">
        <v>-8903343822</v>
      </c>
    </row>
    <row r="37" spans="1:17" ht="18.75" x14ac:dyDescent="0.2">
      <c r="A37" s="8" t="s">
        <v>23</v>
      </c>
      <c r="C37" s="9">
        <v>2385796</v>
      </c>
      <c r="E37" s="9">
        <v>113893391169</v>
      </c>
      <c r="G37" s="9">
        <v>138868973727</v>
      </c>
      <c r="I37" s="9">
        <v>-24975582557</v>
      </c>
      <c r="K37" s="9">
        <v>2385796</v>
      </c>
      <c r="M37" s="9">
        <v>113893391169</v>
      </c>
      <c r="O37" s="9">
        <v>143130210561</v>
      </c>
      <c r="Q37" s="22">
        <v>-29236819391</v>
      </c>
    </row>
    <row r="38" spans="1:17" ht="18.75" x14ac:dyDescent="0.2">
      <c r="A38" s="8" t="s">
        <v>53</v>
      </c>
      <c r="C38" s="9">
        <v>125000</v>
      </c>
      <c r="E38" s="9">
        <v>5404150487</v>
      </c>
      <c r="G38" s="9">
        <v>4930341559</v>
      </c>
      <c r="I38" s="9">
        <v>473808928</v>
      </c>
      <c r="K38" s="9">
        <v>125000</v>
      </c>
      <c r="M38" s="9">
        <v>5404150487</v>
      </c>
      <c r="O38" s="9">
        <v>4657467309</v>
      </c>
      <c r="Q38" s="22">
        <v>746683178</v>
      </c>
    </row>
    <row r="39" spans="1:17" ht="18.75" x14ac:dyDescent="0.2">
      <c r="A39" s="8" t="s">
        <v>31</v>
      </c>
      <c r="C39" s="9">
        <v>435000</v>
      </c>
      <c r="E39" s="9">
        <v>8982375334</v>
      </c>
      <c r="G39" s="9">
        <v>8105719670</v>
      </c>
      <c r="I39" s="9">
        <v>876655664</v>
      </c>
      <c r="K39" s="9">
        <v>435000</v>
      </c>
      <c r="M39" s="9">
        <v>8982375334</v>
      </c>
      <c r="O39" s="9">
        <v>7649047247</v>
      </c>
      <c r="Q39" s="22">
        <v>1333328087</v>
      </c>
    </row>
    <row r="40" spans="1:17" ht="18.75" x14ac:dyDescent="0.2">
      <c r="A40" s="8" t="s">
        <v>54</v>
      </c>
      <c r="C40" s="9">
        <v>219000</v>
      </c>
      <c r="E40" s="9">
        <v>5917273149</v>
      </c>
      <c r="G40" s="9">
        <v>6128061116</v>
      </c>
      <c r="I40" s="9">
        <v>-210787966</v>
      </c>
      <c r="K40" s="9">
        <v>219000</v>
      </c>
      <c r="M40" s="9">
        <v>5917273149</v>
      </c>
      <c r="O40" s="9">
        <v>6519213950</v>
      </c>
      <c r="Q40" s="22">
        <v>-601940800</v>
      </c>
    </row>
    <row r="41" spans="1:17" ht="18.75" x14ac:dyDescent="0.2">
      <c r="A41" s="11" t="s">
        <v>30</v>
      </c>
      <c r="C41" s="37">
        <v>585000</v>
      </c>
      <c r="E41" s="13">
        <v>4050575135</v>
      </c>
      <c r="G41" s="13">
        <v>4290893006</v>
      </c>
      <c r="I41" s="13">
        <v>-240317870</v>
      </c>
      <c r="K41" s="37">
        <v>585000</v>
      </c>
      <c r="M41" s="13">
        <v>4050575135</v>
      </c>
      <c r="O41" s="13">
        <v>4290893024</v>
      </c>
      <c r="Q41" s="23">
        <v>-240317889</v>
      </c>
    </row>
    <row r="42" spans="1:17" ht="21.75" thickBot="1" x14ac:dyDescent="0.25">
      <c r="A42" s="15" t="s">
        <v>56</v>
      </c>
      <c r="C42" s="37"/>
      <c r="E42" s="16">
        <v>3861986992408</v>
      </c>
      <c r="G42" s="16">
        <v>3935003247571</v>
      </c>
      <c r="I42" s="16">
        <v>-73016255144</v>
      </c>
      <c r="K42" s="37"/>
      <c r="M42" s="16">
        <v>3861986992408</v>
      </c>
      <c r="O42" s="16">
        <v>3979452238884</v>
      </c>
      <c r="Q42" s="25">
        <f>SUM(Q8:Q41)</f>
        <v>-117465246476</v>
      </c>
    </row>
    <row r="43" spans="1:17" ht="13.5" thickTop="1" x14ac:dyDescent="0.2"/>
    <row r="44" spans="1:17" x14ac:dyDescent="0.2">
      <c r="Q44" s="26"/>
    </row>
    <row r="45" spans="1:17" x14ac:dyDescent="0.2">
      <c r="Q45" s="26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view="pageBreakPreview" zoomScale="85" zoomScaleNormal="100" zoomScaleSheetLayoutView="85" workbookViewId="0">
      <selection activeCell="J44" sqref="J44"/>
    </sheetView>
  </sheetViews>
  <sheetFormatPr defaultRowHeight="12.75" x14ac:dyDescent="0.2"/>
  <cols>
    <col min="1" max="1" width="8.28515625" bestFit="1" customWidth="1"/>
    <col min="2" max="2" width="1.28515625" customWidth="1"/>
    <col min="3" max="3" width="10.5703125" bestFit="1" customWidth="1"/>
    <col min="4" max="4" width="1.28515625" customWidth="1"/>
    <col min="5" max="5" width="10.57031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42578125" bestFit="1" customWidth="1"/>
    <col min="49" max="49" width="7.7109375" customWidth="1"/>
    <col min="50" max="50" width="0.28515625" customWidth="1"/>
  </cols>
  <sheetData>
    <row r="1" spans="1:49" ht="25.5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</row>
    <row r="2" spans="1:49" ht="25.5" x14ac:dyDescent="0.2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</row>
    <row r="3" spans="1:49" ht="25.5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</row>
    <row r="5" spans="1:49" ht="24" x14ac:dyDescent="0.2">
      <c r="A5" s="39" t="s">
        <v>57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</row>
    <row r="6" spans="1:49" ht="21" x14ac:dyDescent="0.2">
      <c r="I6" s="40" t="s">
        <v>7</v>
      </c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C6" s="40" t="s">
        <v>9</v>
      </c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</row>
    <row r="7" spans="1:49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1" x14ac:dyDescent="0.2">
      <c r="A8" s="40" t="s">
        <v>58</v>
      </c>
      <c r="B8" s="40"/>
      <c r="C8" s="40"/>
      <c r="D8" s="40"/>
      <c r="E8" s="40"/>
      <c r="F8" s="40"/>
      <c r="G8" s="40"/>
      <c r="I8" s="40" t="s">
        <v>59</v>
      </c>
      <c r="J8" s="40"/>
      <c r="K8" s="40"/>
      <c r="M8" s="40" t="s">
        <v>60</v>
      </c>
      <c r="N8" s="40"/>
      <c r="O8" s="40"/>
      <c r="Q8" s="40" t="s">
        <v>61</v>
      </c>
      <c r="R8" s="40"/>
      <c r="S8" s="40"/>
      <c r="T8" s="40"/>
      <c r="U8" s="40"/>
      <c r="W8" s="40" t="s">
        <v>62</v>
      </c>
      <c r="X8" s="40"/>
      <c r="Y8" s="40"/>
      <c r="Z8" s="40"/>
      <c r="AA8" s="40"/>
      <c r="AC8" s="40" t="s">
        <v>59</v>
      </c>
      <c r="AD8" s="40"/>
      <c r="AE8" s="40"/>
      <c r="AF8" s="40"/>
      <c r="AG8" s="40"/>
      <c r="AI8" s="40" t="s">
        <v>60</v>
      </c>
      <c r="AJ8" s="40"/>
      <c r="AK8" s="40"/>
      <c r="AM8" s="40" t="s">
        <v>61</v>
      </c>
      <c r="AN8" s="40"/>
      <c r="AO8" s="40"/>
      <c r="AQ8" s="40" t="s">
        <v>62</v>
      </c>
      <c r="AR8" s="40"/>
      <c r="AS8" s="40"/>
    </row>
    <row r="9" spans="1:49" ht="18.75" x14ac:dyDescent="0.2">
      <c r="A9" s="42" t="s">
        <v>63</v>
      </c>
      <c r="B9" s="42"/>
      <c r="C9" s="42"/>
      <c r="D9" s="42"/>
      <c r="E9" s="42"/>
      <c r="F9" s="42"/>
      <c r="G9" s="42"/>
      <c r="I9" s="43">
        <v>3000000</v>
      </c>
      <c r="J9" s="43"/>
      <c r="K9" s="43"/>
      <c r="M9" s="43">
        <v>27554</v>
      </c>
      <c r="N9" s="43"/>
      <c r="O9" s="43"/>
      <c r="Q9" s="42" t="s">
        <v>64</v>
      </c>
      <c r="R9" s="42"/>
      <c r="S9" s="42"/>
      <c r="T9" s="42"/>
      <c r="U9" s="42"/>
      <c r="W9" s="48">
        <v>0.378147424074392</v>
      </c>
      <c r="X9" s="48"/>
      <c r="Y9" s="48"/>
      <c r="Z9" s="48"/>
      <c r="AA9" s="48"/>
      <c r="AC9" s="43">
        <v>3000000</v>
      </c>
      <c r="AD9" s="43"/>
      <c r="AE9" s="43"/>
      <c r="AF9" s="43"/>
      <c r="AG9" s="43"/>
      <c r="AI9" s="43">
        <v>27554</v>
      </c>
      <c r="AJ9" s="43"/>
      <c r="AK9" s="43"/>
      <c r="AM9" s="42" t="s">
        <v>64</v>
      </c>
      <c r="AN9" s="42"/>
      <c r="AO9" s="42"/>
      <c r="AQ9" s="48">
        <v>0.378147424074392</v>
      </c>
      <c r="AR9" s="48"/>
      <c r="AS9" s="48"/>
    </row>
    <row r="10" spans="1:49" ht="24" x14ac:dyDescent="0.2">
      <c r="A10" s="39" t="s">
        <v>65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</row>
    <row r="11" spans="1:49" ht="21" x14ac:dyDescent="0.2">
      <c r="C11" s="40" t="s">
        <v>7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Y11" s="40" t="s">
        <v>9</v>
      </c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</row>
    <row r="12" spans="1:49" ht="21" x14ac:dyDescent="0.2">
      <c r="A12" s="2" t="s">
        <v>58</v>
      </c>
      <c r="C12" s="4" t="s">
        <v>66</v>
      </c>
      <c r="D12" s="3"/>
      <c r="E12" s="4" t="s">
        <v>67</v>
      </c>
      <c r="F12" s="3"/>
      <c r="G12" s="41" t="s">
        <v>68</v>
      </c>
      <c r="H12" s="41"/>
      <c r="I12" s="41"/>
      <c r="J12" s="3"/>
      <c r="K12" s="41" t="s">
        <v>69</v>
      </c>
      <c r="L12" s="41"/>
      <c r="M12" s="41"/>
      <c r="N12" s="3"/>
      <c r="O12" s="41" t="s">
        <v>60</v>
      </c>
      <c r="P12" s="41"/>
      <c r="Q12" s="41"/>
      <c r="R12" s="3"/>
      <c r="S12" s="41" t="s">
        <v>61</v>
      </c>
      <c r="T12" s="41"/>
      <c r="U12" s="41"/>
      <c r="V12" s="41"/>
      <c r="W12" s="41"/>
      <c r="Y12" s="41" t="s">
        <v>66</v>
      </c>
      <c r="Z12" s="41"/>
      <c r="AA12" s="41"/>
      <c r="AB12" s="41"/>
      <c r="AC12" s="41"/>
      <c r="AD12" s="3"/>
      <c r="AE12" s="41" t="s">
        <v>67</v>
      </c>
      <c r="AF12" s="41"/>
      <c r="AG12" s="41"/>
      <c r="AH12" s="41"/>
      <c r="AI12" s="41"/>
      <c r="AJ12" s="3"/>
      <c r="AK12" s="41" t="s">
        <v>68</v>
      </c>
      <c r="AL12" s="41"/>
      <c r="AM12" s="41"/>
      <c r="AN12" s="3"/>
      <c r="AO12" s="41" t="s">
        <v>69</v>
      </c>
      <c r="AP12" s="41"/>
      <c r="AQ12" s="41"/>
      <c r="AR12" s="3"/>
      <c r="AS12" s="41" t="s">
        <v>60</v>
      </c>
      <c r="AT12" s="41"/>
      <c r="AU12" s="3"/>
      <c r="AV12" s="4" t="s">
        <v>61</v>
      </c>
    </row>
    <row r="13" spans="1:49" ht="24" x14ac:dyDescent="0.2">
      <c r="A13" s="39" t="s">
        <v>70</v>
      </c>
      <c r="B13" s="39"/>
      <c r="C13" s="49"/>
      <c r="D13" s="39"/>
      <c r="E13" s="49"/>
      <c r="F13" s="39"/>
      <c r="G13" s="49"/>
      <c r="H13" s="49"/>
      <c r="I13" s="49"/>
      <c r="J13" s="39"/>
      <c r="K13" s="49"/>
      <c r="L13" s="49"/>
      <c r="M13" s="49"/>
      <c r="N13" s="39"/>
      <c r="O13" s="49"/>
      <c r="P13" s="49"/>
      <c r="Q13" s="49"/>
      <c r="R13" s="39"/>
      <c r="S13" s="49"/>
      <c r="T13" s="49"/>
      <c r="U13" s="49"/>
      <c r="V13" s="49"/>
      <c r="W13" s="49"/>
      <c r="X13" s="39"/>
      <c r="Y13" s="49"/>
      <c r="Z13" s="49"/>
      <c r="AA13" s="49"/>
      <c r="AB13" s="49"/>
      <c r="AC13" s="49"/>
      <c r="AD13" s="39"/>
      <c r="AE13" s="49"/>
      <c r="AF13" s="49"/>
      <c r="AG13" s="49"/>
      <c r="AH13" s="49"/>
      <c r="AI13" s="49"/>
      <c r="AJ13" s="39"/>
      <c r="AK13" s="49"/>
      <c r="AL13" s="49"/>
      <c r="AM13" s="49"/>
      <c r="AN13" s="39"/>
      <c r="AO13" s="49"/>
      <c r="AP13" s="49"/>
      <c r="AQ13" s="49"/>
      <c r="AR13" s="39"/>
      <c r="AS13" s="49"/>
      <c r="AT13" s="49"/>
      <c r="AU13" s="39"/>
      <c r="AV13" s="49"/>
      <c r="AW13" s="39"/>
    </row>
    <row r="14" spans="1:49" ht="21" x14ac:dyDescent="0.2">
      <c r="C14" s="40" t="s">
        <v>7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O14" s="40" t="s">
        <v>9</v>
      </c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</row>
    <row r="15" spans="1:49" ht="21" x14ac:dyDescent="0.2">
      <c r="A15" s="2" t="s">
        <v>58</v>
      </c>
      <c r="C15" s="4" t="s">
        <v>67</v>
      </c>
      <c r="D15" s="3"/>
      <c r="E15" s="4" t="s">
        <v>69</v>
      </c>
      <c r="F15" s="3"/>
      <c r="G15" s="41" t="s">
        <v>60</v>
      </c>
      <c r="H15" s="41"/>
      <c r="I15" s="41"/>
      <c r="J15" s="3"/>
      <c r="K15" s="41" t="s">
        <v>61</v>
      </c>
      <c r="L15" s="41"/>
      <c r="M15" s="41"/>
      <c r="O15" s="41" t="s">
        <v>67</v>
      </c>
      <c r="P15" s="41"/>
      <c r="Q15" s="41"/>
      <c r="R15" s="41"/>
      <c r="S15" s="41"/>
      <c r="T15" s="3"/>
      <c r="U15" s="41" t="s">
        <v>69</v>
      </c>
      <c r="V15" s="41"/>
      <c r="W15" s="41"/>
      <c r="X15" s="41"/>
      <c r="Y15" s="41"/>
      <c r="Z15" s="3"/>
      <c r="AA15" s="41" t="s">
        <v>60</v>
      </c>
      <c r="AB15" s="41"/>
      <c r="AC15" s="41"/>
      <c r="AD15" s="41"/>
      <c r="AE15" s="41"/>
      <c r="AF15" s="3"/>
      <c r="AG15" s="41" t="s">
        <v>61</v>
      </c>
      <c r="AH15" s="41"/>
      <c r="AI15" s="41"/>
    </row>
    <row r="16" spans="1:49" x14ac:dyDescent="0.2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</sheetData>
  <mergeCells count="45"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view="pageBreakPreview" zoomScale="145" zoomScaleNormal="100" zoomScaleSheetLayoutView="145" workbookViewId="0">
      <selection activeCell="E16" sqref="E16"/>
    </sheetView>
  </sheetViews>
  <sheetFormatPr defaultRowHeight="12.75" x14ac:dyDescent="0.2"/>
  <cols>
    <col min="1" max="1" width="16.85546875" bestFit="1" customWidth="1"/>
    <col min="2" max="2" width="1.28515625" customWidth="1"/>
    <col min="3" max="3" width="12.140625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5.5" x14ac:dyDescent="0.2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25.5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24" x14ac:dyDescent="0.2">
      <c r="A4" s="39" t="s">
        <v>71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ht="24" x14ac:dyDescent="0.2">
      <c r="A5" s="39" t="s">
        <v>72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7" spans="1:13" ht="21" x14ac:dyDescent="0.2">
      <c r="C7" s="40" t="s">
        <v>9</v>
      </c>
      <c r="D7" s="40"/>
      <c r="E7" s="40"/>
      <c r="F7" s="40"/>
      <c r="G7" s="40"/>
      <c r="H7" s="40"/>
      <c r="I7" s="40"/>
      <c r="J7" s="40"/>
      <c r="K7" s="40"/>
      <c r="L7" s="40"/>
      <c r="M7" s="40"/>
    </row>
    <row r="8" spans="1:13" ht="21" x14ac:dyDescent="0.2">
      <c r="A8" s="2" t="s">
        <v>73</v>
      </c>
      <c r="C8" s="4" t="s">
        <v>13</v>
      </c>
      <c r="D8" s="3"/>
      <c r="E8" s="4" t="s">
        <v>74</v>
      </c>
      <c r="F8" s="3"/>
      <c r="G8" s="4" t="s">
        <v>75</v>
      </c>
      <c r="H8" s="3"/>
      <c r="I8" s="4" t="s">
        <v>76</v>
      </c>
      <c r="J8" s="3"/>
      <c r="K8" s="4" t="s">
        <v>77</v>
      </c>
      <c r="L8" s="3"/>
      <c r="M8" s="4" t="s">
        <v>78</v>
      </c>
    </row>
    <row r="9" spans="1:13" ht="18.75" x14ac:dyDescent="0.2">
      <c r="A9" s="5" t="s">
        <v>42</v>
      </c>
      <c r="C9" s="6">
        <v>101424578</v>
      </c>
      <c r="E9" s="6">
        <v>2604</v>
      </c>
      <c r="G9" s="6">
        <v>1302</v>
      </c>
      <c r="I9" s="7" t="s">
        <v>79</v>
      </c>
      <c r="K9" s="6">
        <v>132054800556</v>
      </c>
      <c r="M9" s="5" t="s">
        <v>80</v>
      </c>
    </row>
    <row r="10" spans="1:13" ht="18.75" x14ac:dyDescent="0.2">
      <c r="A10" s="11" t="s">
        <v>41</v>
      </c>
      <c r="C10" s="13">
        <v>3848189</v>
      </c>
      <c r="E10" s="28">
        <v>11080</v>
      </c>
      <c r="G10" s="28">
        <v>3834</v>
      </c>
      <c r="I10" s="29" t="s">
        <v>81</v>
      </c>
      <c r="K10" s="13">
        <v>14753956626</v>
      </c>
      <c r="M10" s="31" t="s">
        <v>80</v>
      </c>
    </row>
    <row r="11" spans="1:13" ht="21" x14ac:dyDescent="0.2">
      <c r="A11" s="15" t="s">
        <v>56</v>
      </c>
      <c r="C11" s="16">
        <v>105272767</v>
      </c>
      <c r="E11" s="28"/>
      <c r="F11" s="30"/>
      <c r="G11" s="28"/>
      <c r="H11" s="30"/>
      <c r="I11" s="28"/>
      <c r="K11" s="16">
        <v>146808757182</v>
      </c>
      <c r="M11" s="28"/>
    </row>
    <row r="12" spans="1:13" x14ac:dyDescent="0.2">
      <c r="E12" s="30"/>
      <c r="F12" s="30"/>
      <c r="G12" s="30"/>
      <c r="H12" s="30"/>
      <c r="I12" s="30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view="pageBreakPreview" zoomScale="130" zoomScaleNormal="100" zoomScaleSheetLayoutView="130" workbookViewId="0">
      <selection activeCell="J11" sqref="J11:S1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6.14062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5.5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25.5" x14ac:dyDescent="0.2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25.5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5" spans="1:12" ht="24" x14ac:dyDescent="0.2">
      <c r="A5" s="1" t="s">
        <v>82</v>
      </c>
      <c r="B5" s="39" t="s">
        <v>83</v>
      </c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ht="21" x14ac:dyDescent="0.2">
      <c r="D6" s="2" t="s">
        <v>7</v>
      </c>
      <c r="F6" s="40" t="s">
        <v>8</v>
      </c>
      <c r="G6" s="40"/>
      <c r="H6" s="40"/>
      <c r="J6" s="2" t="s">
        <v>9</v>
      </c>
    </row>
    <row r="7" spans="1:12" ht="21" x14ac:dyDescent="0.2">
      <c r="A7" s="40" t="s">
        <v>84</v>
      </c>
      <c r="B7" s="40"/>
      <c r="D7" s="2" t="s">
        <v>85</v>
      </c>
      <c r="F7" s="2" t="s">
        <v>86</v>
      </c>
      <c r="H7" s="2" t="s">
        <v>87</v>
      </c>
      <c r="J7" s="2" t="s">
        <v>85</v>
      </c>
      <c r="L7" s="2" t="s">
        <v>18</v>
      </c>
    </row>
    <row r="8" spans="1:12" ht="18.75" x14ac:dyDescent="0.2">
      <c r="A8" s="42" t="s">
        <v>138</v>
      </c>
      <c r="B8" s="42"/>
      <c r="D8" s="6">
        <v>58145813005</v>
      </c>
      <c r="E8">
        <v>0</v>
      </c>
      <c r="F8" s="6">
        <v>156800096907</v>
      </c>
      <c r="G8">
        <v>0</v>
      </c>
      <c r="H8" s="6">
        <v>181267215311</v>
      </c>
      <c r="I8">
        <v>0</v>
      </c>
      <c r="J8" s="6">
        <v>33678694601</v>
      </c>
      <c r="L8" s="7">
        <v>0.84581174306285023</v>
      </c>
    </row>
    <row r="9" spans="1:12" ht="18.75" x14ac:dyDescent="0.2">
      <c r="A9" s="44" t="s">
        <v>139</v>
      </c>
      <c r="B9" s="44"/>
      <c r="D9" s="9">
        <v>5355556979</v>
      </c>
      <c r="F9" s="9">
        <v>153570182</v>
      </c>
      <c r="H9" s="9">
        <v>568340659</v>
      </c>
      <c r="J9" s="9">
        <v>4940786502</v>
      </c>
      <c r="L9" s="10">
        <v>0.12408364673475018</v>
      </c>
    </row>
    <row r="10" spans="1:12" ht="21" x14ac:dyDescent="0.2">
      <c r="A10" s="47" t="s">
        <v>56</v>
      </c>
      <c r="B10" s="47"/>
      <c r="D10" s="16">
        <f>SUM(D8:D9)</f>
        <v>63501369984</v>
      </c>
      <c r="F10" s="16">
        <f>SUM(F8:F9)</f>
        <v>156953667089</v>
      </c>
      <c r="H10" s="16">
        <f>SUM(H8:H9)</f>
        <v>181835555970</v>
      </c>
      <c r="J10" s="16">
        <f>SUM(J8:J9)</f>
        <v>38619481103</v>
      </c>
      <c r="L10" s="17">
        <f>SUM(L8:L9)</f>
        <v>0.96989538979760037</v>
      </c>
    </row>
    <row r="11" spans="1:12" ht="13.5" thickTop="1" x14ac:dyDescent="0.2"/>
    <row r="12" spans="1:12" x14ac:dyDescent="0.2">
      <c r="L12" s="26"/>
    </row>
    <row r="15" spans="1:12" x14ac:dyDescent="0.2">
      <c r="D15" s="26"/>
      <c r="E15" s="26"/>
      <c r="F15" s="26"/>
      <c r="G15" s="26"/>
      <c r="H15" s="26"/>
      <c r="I15" s="26"/>
      <c r="J15" s="26"/>
    </row>
  </sheetData>
  <mergeCells count="9">
    <mergeCell ref="A10:B10"/>
    <mergeCell ref="A7:B7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1"/>
  <sheetViews>
    <sheetView rightToLeft="1" view="pageBreakPreview" zoomScale="160" zoomScaleNormal="100" zoomScaleSheetLayoutView="160" workbookViewId="0">
      <selection activeCell="F18" sqref="F18"/>
    </sheetView>
  </sheetViews>
  <sheetFormatPr defaultRowHeight="12.75" x14ac:dyDescent="0.2"/>
  <cols>
    <col min="1" max="1" width="3.8554687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  <col min="12" max="12" width="17.85546875" bestFit="1" customWidth="1"/>
  </cols>
  <sheetData>
    <row r="1" spans="1:12" ht="25.5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2" ht="25.5" x14ac:dyDescent="0.2">
      <c r="A2" s="38" t="s">
        <v>88</v>
      </c>
      <c r="B2" s="38"/>
      <c r="C2" s="38"/>
      <c r="D2" s="38"/>
      <c r="E2" s="38"/>
      <c r="F2" s="38"/>
      <c r="G2" s="38"/>
      <c r="H2" s="38"/>
      <c r="I2" s="38"/>
      <c r="J2" s="38"/>
    </row>
    <row r="3" spans="1:12" ht="25.5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</row>
    <row r="5" spans="1:12" ht="24" x14ac:dyDescent="0.2">
      <c r="A5" s="1" t="s">
        <v>89</v>
      </c>
      <c r="B5" s="39" t="s">
        <v>90</v>
      </c>
      <c r="C5" s="39"/>
      <c r="D5" s="39"/>
      <c r="E5" s="39"/>
      <c r="F5" s="39"/>
      <c r="G5" s="39"/>
      <c r="H5" s="39"/>
      <c r="I5" s="39"/>
      <c r="J5" s="39"/>
    </row>
    <row r="7" spans="1:12" ht="21" x14ac:dyDescent="0.2">
      <c r="A7" s="40" t="s">
        <v>91</v>
      </c>
      <c r="B7" s="40"/>
      <c r="D7" s="2" t="s">
        <v>92</v>
      </c>
      <c r="F7" s="2" t="s">
        <v>85</v>
      </c>
      <c r="H7" s="2" t="s">
        <v>93</v>
      </c>
      <c r="J7" s="2" t="s">
        <v>94</v>
      </c>
      <c r="L7" s="34"/>
    </row>
    <row r="8" spans="1:12" ht="18.75" x14ac:dyDescent="0.2">
      <c r="A8" s="42" t="s">
        <v>95</v>
      </c>
      <c r="B8" s="42"/>
      <c r="D8" s="5" t="s">
        <v>96</v>
      </c>
      <c r="F8" s="33">
        <v>14260738859</v>
      </c>
      <c r="H8" s="55">
        <f>F8/F$11</f>
        <v>0.92715263679080995</v>
      </c>
      <c r="I8" s="52"/>
      <c r="J8" s="55">
        <v>3.5264538246973631E-3</v>
      </c>
    </row>
    <row r="9" spans="1:12" ht="18.75" x14ac:dyDescent="0.2">
      <c r="A9" s="44" t="s">
        <v>99</v>
      </c>
      <c r="B9" s="44"/>
      <c r="D9" s="8" t="s">
        <v>97</v>
      </c>
      <c r="F9" s="9">
        <v>66162862</v>
      </c>
      <c r="H9" s="56">
        <f t="shared" ref="H9:H10" si="0">F9/F$11</f>
        <v>4.3015353248834409E-3</v>
      </c>
      <c r="I9" s="52"/>
      <c r="J9" s="56">
        <v>1.6361023090018553E-5</v>
      </c>
    </row>
    <row r="10" spans="1:12" ht="18.75" x14ac:dyDescent="0.2">
      <c r="A10" s="46" t="s">
        <v>100</v>
      </c>
      <c r="B10" s="46"/>
      <c r="D10" s="8" t="s">
        <v>98</v>
      </c>
      <c r="F10" s="32">
        <f>'سایر درآمدها'!D10</f>
        <v>1054318472</v>
      </c>
      <c r="H10" s="57">
        <f t="shared" si="0"/>
        <v>6.8545827884306659E-2</v>
      </c>
      <c r="I10" s="52"/>
      <c r="J10" s="57">
        <v>2.4783690819116466E-4</v>
      </c>
    </row>
    <row r="11" spans="1:12" ht="21" x14ac:dyDescent="0.2">
      <c r="A11" s="47" t="s">
        <v>56</v>
      </c>
      <c r="B11" s="47"/>
      <c r="D11" s="16"/>
      <c r="F11" s="16">
        <f>SUM(F8:F10)</f>
        <v>15381220193</v>
      </c>
      <c r="H11" s="59">
        <f>SUM(H8:H10)</f>
        <v>1</v>
      </c>
      <c r="I11" s="53"/>
      <c r="J11" s="58">
        <f>SUM(J8:J10)</f>
        <v>3.7906517559785462E-3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47"/>
  <sheetViews>
    <sheetView rightToLeft="1" view="pageBreakPreview" zoomScale="87" zoomScaleNormal="100" zoomScaleSheetLayoutView="87" workbookViewId="0">
      <selection activeCell="P30" sqref="P30:Q30"/>
    </sheetView>
  </sheetViews>
  <sheetFormatPr defaultRowHeight="12.75" x14ac:dyDescent="0.2"/>
  <cols>
    <col min="1" max="1" width="6.140625" bestFit="1" customWidth="1"/>
    <col min="2" max="2" width="24" customWidth="1"/>
    <col min="3" max="3" width="1.28515625" customWidth="1"/>
    <col min="4" max="4" width="17.28515625" bestFit="1" customWidth="1"/>
    <col min="5" max="5" width="1.28515625" customWidth="1"/>
    <col min="6" max="6" width="17.5703125" bestFit="1" customWidth="1"/>
    <col min="7" max="7" width="1.28515625" customWidth="1"/>
    <col min="8" max="8" width="17.5703125" bestFit="1" customWidth="1"/>
    <col min="9" max="9" width="1.28515625" customWidth="1"/>
    <col min="10" max="10" width="17.5703125" bestFit="1" customWidth="1"/>
    <col min="11" max="11" width="1.28515625" customWidth="1"/>
    <col min="12" max="12" width="18.7109375" bestFit="1" customWidth="1"/>
    <col min="13" max="13" width="1.28515625" customWidth="1"/>
    <col min="14" max="14" width="17.28515625" bestFit="1" customWidth="1"/>
    <col min="15" max="16" width="1.28515625" customWidth="1"/>
    <col min="17" max="17" width="18.28515625" bestFit="1" customWidth="1"/>
    <col min="18" max="18" width="1.28515625" customWidth="1"/>
    <col min="19" max="19" width="17.5703125" bestFit="1" customWidth="1"/>
    <col min="20" max="20" width="1.28515625" customWidth="1"/>
    <col min="21" max="21" width="17.5703125" bestFit="1" customWidth="1"/>
    <col min="22" max="22" width="1.28515625" customWidth="1"/>
    <col min="23" max="23" width="18.7109375" bestFit="1" customWidth="1"/>
    <col min="24" max="24" width="0.28515625" customWidth="1"/>
    <col min="26" max="26" width="10.28515625" bestFit="1" customWidth="1"/>
  </cols>
  <sheetData>
    <row r="1" spans="1:23" ht="25.5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23" ht="25.5" x14ac:dyDescent="0.2">
      <c r="A2" s="38" t="s">
        <v>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3" ht="25.5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5" spans="1:23" ht="24" x14ac:dyDescent="0.2">
      <c r="A5" s="1" t="s">
        <v>101</v>
      </c>
      <c r="B5" s="39" t="s">
        <v>102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21" x14ac:dyDescent="0.2">
      <c r="D6" s="40" t="s">
        <v>103</v>
      </c>
      <c r="E6" s="40"/>
      <c r="F6" s="40"/>
      <c r="G6" s="40"/>
      <c r="H6" s="40"/>
      <c r="I6" s="40"/>
      <c r="J6" s="40"/>
      <c r="K6" s="40"/>
      <c r="L6" s="40"/>
      <c r="N6" s="40" t="s">
        <v>104</v>
      </c>
      <c r="O6" s="40"/>
      <c r="P6" s="40"/>
      <c r="Q6" s="40"/>
      <c r="R6" s="40"/>
      <c r="S6" s="40"/>
      <c r="T6" s="40"/>
      <c r="U6" s="40"/>
      <c r="V6" s="40"/>
      <c r="W6" s="40"/>
    </row>
    <row r="7" spans="1:23" ht="21" x14ac:dyDescent="0.2">
      <c r="A7" s="40" t="s">
        <v>105</v>
      </c>
      <c r="B7" s="40"/>
      <c r="D7" s="2" t="s">
        <v>106</v>
      </c>
      <c r="F7" s="2" t="s">
        <v>107</v>
      </c>
      <c r="H7" s="2" t="s">
        <v>108</v>
      </c>
      <c r="J7" s="4" t="s">
        <v>85</v>
      </c>
      <c r="K7" s="3"/>
      <c r="L7" s="4" t="s">
        <v>93</v>
      </c>
      <c r="N7" s="2" t="s">
        <v>106</v>
      </c>
      <c r="P7" s="40" t="s">
        <v>107</v>
      </c>
      <c r="Q7" s="40"/>
      <c r="S7" s="2" t="s">
        <v>108</v>
      </c>
      <c r="U7" s="4" t="s">
        <v>85</v>
      </c>
      <c r="V7" s="3"/>
      <c r="W7" s="4" t="s">
        <v>93</v>
      </c>
    </row>
    <row r="8" spans="1:23" ht="18.75" x14ac:dyDescent="0.2">
      <c r="A8" s="42" t="s">
        <v>33</v>
      </c>
      <c r="B8" s="42"/>
      <c r="D8" s="6">
        <v>0</v>
      </c>
      <c r="F8" s="6">
        <v>-547284075</v>
      </c>
      <c r="H8" s="6">
        <v>-3909301611</v>
      </c>
      <c r="J8" s="6">
        <v>-4456585686</v>
      </c>
      <c r="L8" s="7">
        <v>-19.71</v>
      </c>
      <c r="N8" s="6">
        <v>0</v>
      </c>
      <c r="P8" s="43">
        <v>-1383852226</v>
      </c>
      <c r="Q8" s="43"/>
      <c r="S8" s="6">
        <v>-3909301611</v>
      </c>
      <c r="U8" s="6">
        <v>-5293153837</v>
      </c>
      <c r="W8" s="7">
        <v>24.15</v>
      </c>
    </row>
    <row r="9" spans="1:23" ht="18.75" x14ac:dyDescent="0.2">
      <c r="A9" s="44" t="s">
        <v>47</v>
      </c>
      <c r="B9" s="44"/>
      <c r="D9" s="9">
        <v>0</v>
      </c>
      <c r="F9" s="9">
        <v>-20865895137</v>
      </c>
      <c r="H9" s="9">
        <v>-40042199355</v>
      </c>
      <c r="J9" s="9">
        <v>-60908094492</v>
      </c>
      <c r="L9" s="10">
        <v>-269.32</v>
      </c>
      <c r="N9" s="9">
        <v>0</v>
      </c>
      <c r="P9" s="45">
        <v>-41010024251</v>
      </c>
      <c r="Q9" s="45"/>
      <c r="S9" s="9">
        <v>-40042199355</v>
      </c>
      <c r="U9" s="9">
        <v>-81052223606</v>
      </c>
      <c r="W9" s="10">
        <v>369.8</v>
      </c>
    </row>
    <row r="10" spans="1:23" ht="18.75" x14ac:dyDescent="0.2">
      <c r="A10" s="44" t="s">
        <v>52</v>
      </c>
      <c r="B10" s="44"/>
      <c r="D10" s="9">
        <v>6448484581</v>
      </c>
      <c r="F10" s="9">
        <v>-6309053907</v>
      </c>
      <c r="H10" s="9">
        <v>-339193651</v>
      </c>
      <c r="J10" s="9">
        <v>-199762977</v>
      </c>
      <c r="L10" s="10">
        <v>-0.88</v>
      </c>
      <c r="N10" s="9">
        <v>6448484581</v>
      </c>
      <c r="P10" s="45">
        <v>-8903343822</v>
      </c>
      <c r="Q10" s="45"/>
      <c r="S10" s="9">
        <v>-339193651</v>
      </c>
      <c r="U10" s="9">
        <v>-2794052892</v>
      </c>
      <c r="W10" s="10">
        <v>12.75</v>
      </c>
    </row>
    <row r="11" spans="1:23" ht="18.75" x14ac:dyDescent="0.2">
      <c r="A11" s="44" t="s">
        <v>24</v>
      </c>
      <c r="B11" s="44"/>
      <c r="D11" s="9">
        <v>331672891</v>
      </c>
      <c r="F11" s="9">
        <v>0</v>
      </c>
      <c r="H11" s="9">
        <v>1201043630</v>
      </c>
      <c r="J11" s="9">
        <v>1532716521</v>
      </c>
      <c r="L11" s="10">
        <v>6.78</v>
      </c>
      <c r="N11" s="9">
        <v>331672891</v>
      </c>
      <c r="P11" s="45">
        <v>0</v>
      </c>
      <c r="Q11" s="45"/>
      <c r="S11" s="9">
        <v>1201043630</v>
      </c>
      <c r="U11" s="9">
        <v>1532716521</v>
      </c>
      <c r="W11" s="10">
        <v>-6.99</v>
      </c>
    </row>
    <row r="12" spans="1:23" ht="18.75" x14ac:dyDescent="0.2">
      <c r="A12" s="44" t="s">
        <v>27</v>
      </c>
      <c r="B12" s="44"/>
      <c r="D12" s="9">
        <v>0</v>
      </c>
      <c r="F12" s="9">
        <v>0</v>
      </c>
      <c r="H12" s="9">
        <v>3758746640</v>
      </c>
      <c r="J12" s="9">
        <v>3758746640</v>
      </c>
      <c r="L12" s="10">
        <v>16.62</v>
      </c>
      <c r="N12" s="9">
        <v>0</v>
      </c>
      <c r="P12" s="45">
        <v>0</v>
      </c>
      <c r="Q12" s="45"/>
      <c r="S12" s="9">
        <v>3758746640</v>
      </c>
      <c r="U12" s="9">
        <v>3758746640</v>
      </c>
      <c r="W12" s="10">
        <v>-17.149999999999999</v>
      </c>
    </row>
    <row r="13" spans="1:23" ht="18.75" x14ac:dyDescent="0.2">
      <c r="A13" s="44" t="s">
        <v>53</v>
      </c>
      <c r="B13" s="44"/>
      <c r="D13" s="9">
        <v>239516645</v>
      </c>
      <c r="F13" s="9">
        <v>473808928</v>
      </c>
      <c r="H13" s="9">
        <v>1585151427</v>
      </c>
      <c r="J13" s="9">
        <v>2298477000</v>
      </c>
      <c r="L13" s="10">
        <v>10.16</v>
      </c>
      <c r="N13" s="9">
        <v>239516645</v>
      </c>
      <c r="P13" s="45">
        <v>746683178</v>
      </c>
      <c r="Q13" s="45"/>
      <c r="S13" s="9">
        <v>1585151427</v>
      </c>
      <c r="U13" s="9">
        <v>2571351250</v>
      </c>
      <c r="W13" s="10">
        <v>-11.73</v>
      </c>
    </row>
    <row r="14" spans="1:23" ht="18.75" x14ac:dyDescent="0.2">
      <c r="A14" s="44" t="s">
        <v>50</v>
      </c>
      <c r="B14" s="44"/>
      <c r="D14" s="9">
        <v>0</v>
      </c>
      <c r="F14" s="9">
        <v>0</v>
      </c>
      <c r="H14" s="9">
        <v>-81862214</v>
      </c>
      <c r="J14" s="9">
        <v>-81862214</v>
      </c>
      <c r="L14" s="10">
        <v>-0.36</v>
      </c>
      <c r="N14" s="9">
        <v>0</v>
      </c>
      <c r="P14" s="45">
        <v>0</v>
      </c>
      <c r="Q14" s="45"/>
      <c r="S14" s="9">
        <v>-81862214</v>
      </c>
      <c r="U14" s="9">
        <v>-81862214</v>
      </c>
      <c r="W14" s="10">
        <v>0.37</v>
      </c>
    </row>
    <row r="15" spans="1:23" ht="18.75" x14ac:dyDescent="0.2">
      <c r="A15" s="44" t="s">
        <v>31</v>
      </c>
      <c r="B15" s="44"/>
      <c r="D15" s="9">
        <v>0</v>
      </c>
      <c r="F15" s="9">
        <v>876655664</v>
      </c>
      <c r="H15" s="9">
        <v>2023948127</v>
      </c>
      <c r="J15" s="9">
        <v>2900603791</v>
      </c>
      <c r="L15" s="10">
        <v>12.83</v>
      </c>
      <c r="N15" s="9">
        <v>0</v>
      </c>
      <c r="P15" s="45">
        <v>1333328087</v>
      </c>
      <c r="Q15" s="45"/>
      <c r="S15" s="9">
        <v>2023948127</v>
      </c>
      <c r="U15" s="9">
        <v>3357276214</v>
      </c>
      <c r="W15" s="10">
        <v>-15.32</v>
      </c>
    </row>
    <row r="16" spans="1:23" ht="18.75" x14ac:dyDescent="0.2">
      <c r="A16" s="44" t="s">
        <v>54</v>
      </c>
      <c r="B16" s="44"/>
      <c r="D16" s="9">
        <v>257763000</v>
      </c>
      <c r="F16" s="9">
        <v>-210787966</v>
      </c>
      <c r="H16" s="9">
        <v>-405801390</v>
      </c>
      <c r="J16" s="9">
        <v>-358826356</v>
      </c>
      <c r="L16" s="10">
        <v>-1.59</v>
      </c>
      <c r="N16" s="9">
        <v>257763000</v>
      </c>
      <c r="P16" s="45">
        <v>-601940800</v>
      </c>
      <c r="Q16" s="45"/>
      <c r="S16" s="9">
        <v>-405801390</v>
      </c>
      <c r="U16" s="9">
        <v>-749979190</v>
      </c>
      <c r="W16" s="10">
        <v>3.42</v>
      </c>
    </row>
    <row r="17" spans="1:26" ht="18.75" x14ac:dyDescent="0.2">
      <c r="A17" s="44" t="s">
        <v>26</v>
      </c>
      <c r="B17" s="44"/>
      <c r="D17" s="9">
        <v>3908618612</v>
      </c>
      <c r="F17" s="9">
        <v>-2597218748</v>
      </c>
      <c r="H17" s="9">
        <v>0</v>
      </c>
      <c r="J17" s="9">
        <v>1311399864</v>
      </c>
      <c r="L17" s="10">
        <v>5.8</v>
      </c>
      <c r="N17" s="9">
        <v>3908618612</v>
      </c>
      <c r="P17" s="45">
        <v>-1511109089</v>
      </c>
      <c r="Q17" s="45"/>
      <c r="S17" s="9">
        <v>0</v>
      </c>
      <c r="U17" s="9">
        <v>2397509523</v>
      </c>
      <c r="W17" s="10">
        <v>-10.94</v>
      </c>
    </row>
    <row r="18" spans="1:26" ht="18.75" x14ac:dyDescent="0.2">
      <c r="A18" s="44" t="s">
        <v>19</v>
      </c>
      <c r="B18" s="44"/>
      <c r="D18" s="9">
        <v>197806452</v>
      </c>
      <c r="F18" s="9">
        <v>-500095864</v>
      </c>
      <c r="H18" s="9">
        <v>0</v>
      </c>
      <c r="J18" s="9">
        <v>-302289412</v>
      </c>
      <c r="L18" s="10">
        <v>-1.34</v>
      </c>
      <c r="N18" s="9">
        <v>197806452</v>
      </c>
      <c r="P18" s="45">
        <v>-473106120</v>
      </c>
      <c r="Q18" s="45"/>
      <c r="S18" s="9">
        <v>0</v>
      </c>
      <c r="U18" s="9">
        <v>-275299668</v>
      </c>
      <c r="W18" s="10">
        <v>1.26</v>
      </c>
      <c r="Z18" s="27"/>
    </row>
    <row r="19" spans="1:26" ht="18.75" x14ac:dyDescent="0.2">
      <c r="A19" s="44" t="s">
        <v>34</v>
      </c>
      <c r="B19" s="44"/>
      <c r="D19" s="9">
        <v>17300036937</v>
      </c>
      <c r="F19" s="9">
        <v>-21732969656</v>
      </c>
      <c r="H19" s="9">
        <v>0</v>
      </c>
      <c r="J19" s="9">
        <v>-4432932719</v>
      </c>
      <c r="L19" s="10">
        <v>-19.600000000000001</v>
      </c>
      <c r="N19" s="9">
        <v>17300036937</v>
      </c>
      <c r="P19" s="45">
        <v>-25375205077</v>
      </c>
      <c r="Q19" s="45"/>
      <c r="S19" s="9">
        <v>0</v>
      </c>
      <c r="U19" s="9">
        <v>-8075168140</v>
      </c>
      <c r="W19" s="10">
        <v>36.840000000000003</v>
      </c>
    </row>
    <row r="20" spans="1:26" ht="18.75" x14ac:dyDescent="0.2">
      <c r="A20" s="44" t="s">
        <v>44</v>
      </c>
      <c r="B20" s="44"/>
      <c r="D20" s="9">
        <v>10028675343</v>
      </c>
      <c r="F20" s="9">
        <v>-14084290389</v>
      </c>
      <c r="H20" s="9">
        <v>0</v>
      </c>
      <c r="J20" s="9">
        <v>-4055615046</v>
      </c>
      <c r="L20" s="10">
        <v>-17.93</v>
      </c>
      <c r="N20" s="9">
        <v>10028675343</v>
      </c>
      <c r="P20" s="45">
        <v>-13010792646</v>
      </c>
      <c r="Q20" s="45"/>
      <c r="S20" s="9">
        <v>0</v>
      </c>
      <c r="U20" s="9">
        <v>-2982117303</v>
      </c>
      <c r="W20" s="10">
        <v>13.61</v>
      </c>
    </row>
    <row r="21" spans="1:26" ht="18.75" x14ac:dyDescent="0.2">
      <c r="A21" s="44" t="s">
        <v>29</v>
      </c>
      <c r="B21" s="44"/>
      <c r="D21" s="9">
        <v>11326118740</v>
      </c>
      <c r="F21" s="9">
        <v>12701452272</v>
      </c>
      <c r="H21" s="9">
        <v>0</v>
      </c>
      <c r="J21" s="9">
        <v>24027571012</v>
      </c>
      <c r="L21" s="10">
        <v>106.24</v>
      </c>
      <c r="N21" s="9">
        <v>11326118740</v>
      </c>
      <c r="P21" s="45">
        <v>12701452272</v>
      </c>
      <c r="Q21" s="45"/>
      <c r="S21" s="9">
        <v>0</v>
      </c>
      <c r="U21" s="9">
        <v>24027571012</v>
      </c>
      <c r="W21" s="10">
        <v>-109.63</v>
      </c>
    </row>
    <row r="22" spans="1:26" ht="18.75" x14ac:dyDescent="0.2">
      <c r="A22" s="44" t="s">
        <v>28</v>
      </c>
      <c r="B22" s="44"/>
      <c r="D22" s="9">
        <v>1223348346</v>
      </c>
      <c r="F22" s="9">
        <v>18105091853</v>
      </c>
      <c r="H22" s="9">
        <v>0</v>
      </c>
      <c r="J22" s="9">
        <v>19328440199</v>
      </c>
      <c r="L22" s="10">
        <v>85.46</v>
      </c>
      <c r="N22" s="9">
        <v>1223348346</v>
      </c>
      <c r="P22" s="45">
        <v>18695754086</v>
      </c>
      <c r="Q22" s="45"/>
      <c r="S22" s="9">
        <v>0</v>
      </c>
      <c r="U22" s="9">
        <v>19919102432</v>
      </c>
      <c r="W22" s="10">
        <v>-90.88</v>
      </c>
    </row>
    <row r="23" spans="1:26" ht="18.75" x14ac:dyDescent="0.2">
      <c r="A23" s="44" t="s">
        <v>20</v>
      </c>
      <c r="B23" s="44"/>
      <c r="D23" s="9">
        <v>26923100567</v>
      </c>
      <c r="F23" s="9">
        <v>1490539888</v>
      </c>
      <c r="H23" s="9">
        <v>0</v>
      </c>
      <c r="J23" s="9">
        <v>28413640455</v>
      </c>
      <c r="L23" s="10">
        <v>125.64</v>
      </c>
      <c r="N23" s="9">
        <v>26923100567</v>
      </c>
      <c r="P23" s="45">
        <v>9688509277</v>
      </c>
      <c r="Q23" s="45"/>
      <c r="S23" s="9">
        <v>0</v>
      </c>
      <c r="U23" s="9">
        <v>36611609844</v>
      </c>
      <c r="W23" s="10">
        <v>-167.04</v>
      </c>
    </row>
    <row r="24" spans="1:26" ht="18.75" x14ac:dyDescent="0.2">
      <c r="A24" s="44" t="s">
        <v>55</v>
      </c>
      <c r="B24" s="44"/>
      <c r="D24" s="9">
        <v>4680519442</v>
      </c>
      <c r="F24" s="9">
        <v>-4846415253</v>
      </c>
      <c r="H24" s="9">
        <v>0</v>
      </c>
      <c r="J24" s="9">
        <v>-165895811</v>
      </c>
      <c r="L24" s="10">
        <v>-0.73</v>
      </c>
      <c r="N24" s="9">
        <v>4680519442</v>
      </c>
      <c r="P24" s="45">
        <v>-4846415253</v>
      </c>
      <c r="Q24" s="45"/>
      <c r="S24" s="9">
        <v>0</v>
      </c>
      <c r="U24" s="9">
        <v>-165895811</v>
      </c>
      <c r="W24" s="10">
        <v>0.76</v>
      </c>
    </row>
    <row r="25" spans="1:26" ht="18.75" x14ac:dyDescent="0.2">
      <c r="A25" s="44" t="s">
        <v>51</v>
      </c>
      <c r="B25" s="44"/>
      <c r="D25" s="9">
        <v>3177064978</v>
      </c>
      <c r="F25" s="9">
        <v>-7905449272</v>
      </c>
      <c r="H25" s="9">
        <v>0</v>
      </c>
      <c r="J25" s="9">
        <v>-4728384294</v>
      </c>
      <c r="L25" s="10">
        <v>-20.91</v>
      </c>
      <c r="N25" s="9">
        <v>3177064978</v>
      </c>
      <c r="P25" s="45">
        <v>-9369421360</v>
      </c>
      <c r="Q25" s="45"/>
      <c r="S25" s="9">
        <v>0</v>
      </c>
      <c r="U25" s="9">
        <v>-6192356382</v>
      </c>
      <c r="W25" s="10">
        <v>28.25</v>
      </c>
    </row>
    <row r="26" spans="1:26" ht="18.75" x14ac:dyDescent="0.2">
      <c r="A26" s="44" t="s">
        <v>25</v>
      </c>
      <c r="B26" s="44"/>
      <c r="D26" s="9">
        <v>31127899798</v>
      </c>
      <c r="F26" s="9">
        <v>-51305935269</v>
      </c>
      <c r="H26" s="9">
        <v>0</v>
      </c>
      <c r="J26" s="9">
        <v>-20178035471</v>
      </c>
      <c r="L26" s="10">
        <v>-89.22</v>
      </c>
      <c r="N26" s="9">
        <v>31127899798</v>
      </c>
      <c r="P26" s="45">
        <v>-57193501611</v>
      </c>
      <c r="Q26" s="45"/>
      <c r="S26" s="9">
        <v>0</v>
      </c>
      <c r="U26" s="9">
        <v>-26065601813</v>
      </c>
      <c r="W26" s="10">
        <v>118.92</v>
      </c>
    </row>
    <row r="27" spans="1:26" ht="18.75" x14ac:dyDescent="0.2">
      <c r="A27" s="44" t="s">
        <v>41</v>
      </c>
      <c r="B27" s="44"/>
      <c r="D27" s="9">
        <v>6091329782</v>
      </c>
      <c r="F27" s="9">
        <v>0</v>
      </c>
      <c r="H27" s="9">
        <v>0</v>
      </c>
      <c r="J27" s="9">
        <v>6091329782</v>
      </c>
      <c r="L27" s="10">
        <v>26.93</v>
      </c>
      <c r="N27" s="9">
        <v>6091329782</v>
      </c>
      <c r="P27" s="45">
        <v>0</v>
      </c>
      <c r="Q27" s="45"/>
      <c r="S27" s="9">
        <v>0</v>
      </c>
      <c r="U27" s="9">
        <v>6091329782</v>
      </c>
      <c r="W27" s="10">
        <v>-27.79</v>
      </c>
    </row>
    <row r="28" spans="1:26" ht="18.75" x14ac:dyDescent="0.2">
      <c r="A28" s="44" t="s">
        <v>30</v>
      </c>
      <c r="B28" s="44"/>
      <c r="D28" s="9">
        <v>224506286</v>
      </c>
      <c r="F28" s="9">
        <v>-240317870</v>
      </c>
      <c r="H28" s="9">
        <v>0</v>
      </c>
      <c r="J28" s="9">
        <v>-15811584</v>
      </c>
      <c r="L28" s="10">
        <v>-7.0000000000000007E-2</v>
      </c>
      <c r="N28" s="9">
        <v>224506286</v>
      </c>
      <c r="P28" s="45">
        <v>-240317870</v>
      </c>
      <c r="Q28" s="45"/>
      <c r="S28" s="9">
        <v>0</v>
      </c>
      <c r="U28" s="9">
        <v>-15811584</v>
      </c>
      <c r="W28" s="10">
        <v>7.0000000000000007E-2</v>
      </c>
    </row>
    <row r="29" spans="1:26" ht="18.75" x14ac:dyDescent="0.2">
      <c r="A29" s="44" t="s">
        <v>48</v>
      </c>
      <c r="B29" s="44"/>
      <c r="D29" s="9">
        <v>0</v>
      </c>
      <c r="F29" s="9">
        <v>31110847424</v>
      </c>
      <c r="H29" s="9">
        <v>0</v>
      </c>
      <c r="J29" s="9">
        <v>31110847424</v>
      </c>
      <c r="L29" s="10">
        <v>137.56</v>
      </c>
      <c r="N29" s="9">
        <v>0</v>
      </c>
      <c r="P29" s="45">
        <v>26170032214</v>
      </c>
      <c r="Q29" s="45"/>
      <c r="S29" s="9">
        <v>0</v>
      </c>
      <c r="U29" s="9">
        <v>26170032214</v>
      </c>
      <c r="W29" s="10">
        <v>-119.4</v>
      </c>
    </row>
    <row r="30" spans="1:26" ht="18.75" x14ac:dyDescent="0.2">
      <c r="A30" s="44" t="s">
        <v>35</v>
      </c>
      <c r="B30" s="44"/>
      <c r="D30" s="9">
        <v>0</v>
      </c>
      <c r="F30" s="9">
        <v>-8701442521</v>
      </c>
      <c r="H30" s="9">
        <v>0</v>
      </c>
      <c r="J30" s="9">
        <v>-8701442521</v>
      </c>
      <c r="L30" s="10">
        <v>-38.479999999999997</v>
      </c>
      <c r="N30" s="9">
        <v>0</v>
      </c>
      <c r="P30" s="45">
        <v>-12307445729</v>
      </c>
      <c r="Q30" s="45"/>
      <c r="S30" s="9">
        <v>0</v>
      </c>
      <c r="U30" s="9">
        <v>-12307445729</v>
      </c>
      <c r="W30" s="10">
        <v>56.15</v>
      </c>
    </row>
    <row r="31" spans="1:26" ht="18.75" x14ac:dyDescent="0.2">
      <c r="A31" s="44" t="s">
        <v>38</v>
      </c>
      <c r="B31" s="44"/>
      <c r="D31" s="9">
        <v>0</v>
      </c>
      <c r="F31" s="9">
        <v>12255438339</v>
      </c>
      <c r="H31" s="9">
        <v>0</v>
      </c>
      <c r="J31" s="9">
        <v>12255438339</v>
      </c>
      <c r="L31" s="10">
        <v>54.19</v>
      </c>
      <c r="N31" s="9">
        <v>0</v>
      </c>
      <c r="P31" s="45">
        <v>14415671133</v>
      </c>
      <c r="Q31" s="45"/>
      <c r="S31" s="9">
        <v>0</v>
      </c>
      <c r="U31" s="9">
        <v>14415671133</v>
      </c>
      <c r="W31" s="10">
        <v>-65.77</v>
      </c>
    </row>
    <row r="32" spans="1:26" ht="18.75" x14ac:dyDescent="0.2">
      <c r="A32" s="44" t="s">
        <v>49</v>
      </c>
      <c r="B32" s="44"/>
      <c r="D32" s="9">
        <v>0</v>
      </c>
      <c r="F32" s="9">
        <v>-4998540974</v>
      </c>
      <c r="H32" s="9">
        <v>0</v>
      </c>
      <c r="J32" s="9">
        <v>-4998540974</v>
      </c>
      <c r="L32" s="10">
        <v>-22.1</v>
      </c>
      <c r="N32" s="9">
        <v>0</v>
      </c>
      <c r="P32" s="45">
        <v>-5284171886</v>
      </c>
      <c r="Q32" s="45"/>
      <c r="S32" s="9">
        <v>0</v>
      </c>
      <c r="U32" s="9">
        <v>-5284171886</v>
      </c>
      <c r="W32" s="10">
        <v>24.11</v>
      </c>
    </row>
    <row r="33" spans="1:23" ht="18.75" x14ac:dyDescent="0.2">
      <c r="A33" s="44" t="s">
        <v>43</v>
      </c>
      <c r="B33" s="44"/>
      <c r="D33" s="9">
        <v>0</v>
      </c>
      <c r="F33" s="9">
        <v>-7711170556</v>
      </c>
      <c r="H33" s="9">
        <v>0</v>
      </c>
      <c r="J33" s="9">
        <v>-7711170556</v>
      </c>
      <c r="L33" s="10">
        <v>-34.1</v>
      </c>
      <c r="N33" s="9">
        <v>0</v>
      </c>
      <c r="P33" s="45">
        <v>-10830957118</v>
      </c>
      <c r="Q33" s="45"/>
      <c r="S33" s="9">
        <v>0</v>
      </c>
      <c r="U33" s="9">
        <v>-10830957118</v>
      </c>
      <c r="W33" s="10">
        <v>49.42</v>
      </c>
    </row>
    <row r="34" spans="1:23" ht="18.75" x14ac:dyDescent="0.2">
      <c r="A34" s="44" t="s">
        <v>42</v>
      </c>
      <c r="B34" s="44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45">
        <v>0</v>
      </c>
      <c r="Q34" s="45"/>
      <c r="S34" s="9">
        <v>0</v>
      </c>
      <c r="U34" s="9">
        <v>0</v>
      </c>
      <c r="W34" s="10">
        <v>0</v>
      </c>
    </row>
    <row r="35" spans="1:23" ht="18.75" x14ac:dyDescent="0.2">
      <c r="A35" s="44" t="s">
        <v>37</v>
      </c>
      <c r="B35" s="44"/>
      <c r="D35" s="9">
        <v>0</v>
      </c>
      <c r="F35" s="9">
        <v>-27200971987</v>
      </c>
      <c r="H35" s="9">
        <v>0</v>
      </c>
      <c r="J35" s="9">
        <v>-27200971987</v>
      </c>
      <c r="L35" s="10">
        <v>-120.27</v>
      </c>
      <c r="N35" s="9">
        <v>0</v>
      </c>
      <c r="P35" s="45">
        <v>-23474126170</v>
      </c>
      <c r="Q35" s="45"/>
      <c r="S35" s="9">
        <v>0</v>
      </c>
      <c r="U35" s="9">
        <v>-23474126170</v>
      </c>
      <c r="W35" s="10">
        <v>107.1</v>
      </c>
    </row>
    <row r="36" spans="1:23" ht="18.75" x14ac:dyDescent="0.2">
      <c r="A36" s="44" t="s">
        <v>46</v>
      </c>
      <c r="B36" s="44"/>
      <c r="D36" s="9">
        <v>0</v>
      </c>
      <c r="F36" s="9">
        <v>7583984603</v>
      </c>
      <c r="H36" s="9">
        <v>0</v>
      </c>
      <c r="J36" s="9">
        <v>7583984603</v>
      </c>
      <c r="L36" s="10">
        <v>33.53</v>
      </c>
      <c r="N36" s="9">
        <v>0</v>
      </c>
      <c r="P36" s="45">
        <v>4683197865</v>
      </c>
      <c r="Q36" s="45"/>
      <c r="S36" s="9">
        <v>0</v>
      </c>
      <c r="U36" s="9">
        <v>4683197865</v>
      </c>
      <c r="W36" s="10">
        <v>-21.37</v>
      </c>
    </row>
    <row r="37" spans="1:23" ht="18.75" x14ac:dyDescent="0.2">
      <c r="A37" s="44" t="s">
        <v>32</v>
      </c>
      <c r="B37" s="44"/>
      <c r="D37" s="9">
        <v>0</v>
      </c>
      <c r="F37" s="9">
        <v>11930264523</v>
      </c>
      <c r="H37" s="9">
        <v>0</v>
      </c>
      <c r="J37" s="9">
        <v>11930264523</v>
      </c>
      <c r="L37" s="10">
        <v>52.75</v>
      </c>
      <c r="N37" s="9">
        <v>0</v>
      </c>
      <c r="P37" s="45">
        <v>9336519116</v>
      </c>
      <c r="Q37" s="45"/>
      <c r="S37" s="9">
        <v>0</v>
      </c>
      <c r="U37" s="9">
        <v>9336519116</v>
      </c>
      <c r="W37" s="10">
        <v>-42.6</v>
      </c>
    </row>
    <row r="38" spans="1:23" ht="18.75" x14ac:dyDescent="0.2">
      <c r="A38" s="44" t="s">
        <v>40</v>
      </c>
      <c r="B38" s="44"/>
      <c r="D38" s="9">
        <v>0</v>
      </c>
      <c r="F38" s="9">
        <v>11879194705</v>
      </c>
      <c r="H38" s="9">
        <v>0</v>
      </c>
      <c r="J38" s="9">
        <v>11879194705</v>
      </c>
      <c r="L38" s="10">
        <v>52.53</v>
      </c>
      <c r="N38" s="9">
        <v>0</v>
      </c>
      <c r="P38" s="45">
        <v>10904706184</v>
      </c>
      <c r="Q38" s="45"/>
      <c r="S38" s="9">
        <v>0</v>
      </c>
      <c r="U38" s="9">
        <v>10904706184</v>
      </c>
      <c r="W38" s="10">
        <v>-49.75</v>
      </c>
    </row>
    <row r="39" spans="1:23" ht="18.75" x14ac:dyDescent="0.2">
      <c r="A39" s="44" t="s">
        <v>21</v>
      </c>
      <c r="B39" s="44"/>
      <c r="D39" s="9">
        <v>0</v>
      </c>
      <c r="F39" s="9">
        <v>-8926361890</v>
      </c>
      <c r="H39" s="9">
        <v>0</v>
      </c>
      <c r="J39" s="9">
        <v>-8926361890</v>
      </c>
      <c r="L39" s="10">
        <v>-39.47</v>
      </c>
      <c r="N39" s="9">
        <v>0</v>
      </c>
      <c r="P39" s="45">
        <v>-9837215145</v>
      </c>
      <c r="Q39" s="45"/>
      <c r="S39" s="9">
        <v>0</v>
      </c>
      <c r="U39" s="9">
        <v>-9837215145</v>
      </c>
      <c r="W39" s="10">
        <v>44.88</v>
      </c>
    </row>
    <row r="40" spans="1:23" ht="18.75" x14ac:dyDescent="0.2">
      <c r="A40" s="44" t="s">
        <v>22</v>
      </c>
      <c r="B40" s="44"/>
      <c r="D40" s="9">
        <v>0</v>
      </c>
      <c r="F40" s="9">
        <v>-38011005515</v>
      </c>
      <c r="H40" s="9">
        <v>0</v>
      </c>
      <c r="J40" s="9">
        <v>-38011005515</v>
      </c>
      <c r="L40" s="10">
        <v>-168.07</v>
      </c>
      <c r="N40" s="9">
        <v>0</v>
      </c>
      <c r="P40" s="45">
        <v>-44061737006</v>
      </c>
      <c r="Q40" s="45"/>
      <c r="S40" s="9">
        <v>0</v>
      </c>
      <c r="U40" s="9">
        <v>-44061737006</v>
      </c>
      <c r="W40" s="10">
        <v>201.03</v>
      </c>
    </row>
    <row r="41" spans="1:23" ht="18.75" x14ac:dyDescent="0.2">
      <c r="A41" s="44" t="s">
        <v>39</v>
      </c>
      <c r="B41" s="44"/>
      <c r="D41" s="9">
        <v>0</v>
      </c>
      <c r="F41" s="9">
        <v>72144640336</v>
      </c>
      <c r="H41" s="9">
        <v>0</v>
      </c>
      <c r="J41" s="9">
        <v>72144640336</v>
      </c>
      <c r="L41" s="10">
        <v>319</v>
      </c>
      <c r="N41" s="9">
        <v>0</v>
      </c>
      <c r="P41" s="45">
        <v>76250432875</v>
      </c>
      <c r="Q41" s="45"/>
      <c r="S41" s="9">
        <v>0</v>
      </c>
      <c r="U41" s="9">
        <v>76250432875</v>
      </c>
      <c r="W41" s="10">
        <v>-347.89</v>
      </c>
    </row>
    <row r="42" spans="1:23" ht="18.75" x14ac:dyDescent="0.2">
      <c r="A42" s="44" t="s">
        <v>45</v>
      </c>
      <c r="B42" s="44"/>
      <c r="D42" s="9">
        <v>0</v>
      </c>
      <c r="F42" s="9">
        <v>1967671409</v>
      </c>
      <c r="H42" s="9">
        <v>0</v>
      </c>
      <c r="J42" s="9">
        <v>1967671409</v>
      </c>
      <c r="L42" s="10">
        <v>8.6999999999999993</v>
      </c>
      <c r="N42" s="9">
        <v>0</v>
      </c>
      <c r="P42" s="45">
        <v>2030184419</v>
      </c>
      <c r="Q42" s="45"/>
      <c r="S42" s="9">
        <v>0</v>
      </c>
      <c r="U42" s="9">
        <v>2030184419</v>
      </c>
      <c r="W42" s="10">
        <v>-9.26</v>
      </c>
    </row>
    <row r="43" spans="1:23" ht="18.75" x14ac:dyDescent="0.2">
      <c r="A43" s="44" t="s">
        <v>36</v>
      </c>
      <c r="B43" s="44"/>
      <c r="D43" s="9">
        <v>0</v>
      </c>
      <c r="F43" s="9">
        <v>-3865055682</v>
      </c>
      <c r="H43" s="9">
        <v>0</v>
      </c>
      <c r="J43" s="9">
        <v>-3865055682</v>
      </c>
      <c r="L43" s="10">
        <v>-17.09</v>
      </c>
      <c r="N43" s="9">
        <v>0</v>
      </c>
      <c r="P43" s="45">
        <v>-5470214593</v>
      </c>
      <c r="Q43" s="45"/>
      <c r="S43" s="9">
        <v>0</v>
      </c>
      <c r="U43" s="9">
        <v>-5470214593</v>
      </c>
      <c r="W43" s="10">
        <v>24.96</v>
      </c>
    </row>
    <row r="44" spans="1:23" ht="18.75" x14ac:dyDescent="0.2">
      <c r="A44" s="46" t="s">
        <v>23</v>
      </c>
      <c r="B44" s="46"/>
      <c r="D44" s="13">
        <v>0</v>
      </c>
      <c r="F44" s="13">
        <v>-24975582557</v>
      </c>
      <c r="H44" s="13">
        <v>0</v>
      </c>
      <c r="J44" s="13">
        <v>-24975582557</v>
      </c>
      <c r="L44" s="14">
        <v>-110.43</v>
      </c>
      <c r="N44" s="13">
        <v>0</v>
      </c>
      <c r="P44" s="45">
        <f>-29236819391-19</f>
        <v>-29236819410</v>
      </c>
      <c r="Q44" s="50"/>
      <c r="S44" s="13">
        <v>0</v>
      </c>
      <c r="U44" s="13">
        <v>-29236819391</v>
      </c>
      <c r="W44" s="14">
        <v>133.38999999999999</v>
      </c>
    </row>
    <row r="45" spans="1:23" ht="21.75" thickBot="1" x14ac:dyDescent="0.25">
      <c r="A45" s="47" t="s">
        <v>56</v>
      </c>
      <c r="B45" s="47"/>
      <c r="D45" s="16">
        <v>123486462400</v>
      </c>
      <c r="F45" s="16">
        <v>-73016255144</v>
      </c>
      <c r="H45" s="16">
        <v>-36209468397</v>
      </c>
      <c r="J45" s="16">
        <v>14260738859</v>
      </c>
      <c r="L45" s="17">
        <v>63.05</v>
      </c>
      <c r="N45" s="16">
        <v>123486462400</v>
      </c>
      <c r="P45" s="51">
        <f>SUM(P8:Q44)</f>
        <v>-117465246476</v>
      </c>
      <c r="Q45" s="51"/>
      <c r="S45" s="16">
        <v>-36209468397</v>
      </c>
      <c r="U45" s="16">
        <v>-30188252454</v>
      </c>
      <c r="W45" s="17">
        <v>137.72999999999999</v>
      </c>
    </row>
    <row r="46" spans="1:23" ht="13.5" thickTop="1" x14ac:dyDescent="0.2">
      <c r="D46" s="26"/>
      <c r="F46" s="26"/>
      <c r="H46" s="26"/>
      <c r="N46" s="26"/>
      <c r="Q46" s="26"/>
      <c r="S46" s="26"/>
    </row>
    <row r="47" spans="1:23" x14ac:dyDescent="0.2">
      <c r="Q47" s="26"/>
    </row>
  </sheetData>
  <mergeCells count="84">
    <mergeCell ref="A40:B40"/>
    <mergeCell ref="P40:Q40"/>
    <mergeCell ref="A41:B41"/>
    <mergeCell ref="P41:Q41"/>
    <mergeCell ref="A45:B45"/>
    <mergeCell ref="A42:B42"/>
    <mergeCell ref="P42:Q42"/>
    <mergeCell ref="A43:B43"/>
    <mergeCell ref="P43:Q43"/>
    <mergeCell ref="A44:B44"/>
    <mergeCell ref="P44:Q44"/>
    <mergeCell ref="P45:Q45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A7:B7"/>
    <mergeCell ref="P7:Q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1"/>
  <sheetViews>
    <sheetView rightToLeft="1" view="pageBreakPreview" zoomScale="145" zoomScaleNormal="100" zoomScaleSheetLayoutView="145" workbookViewId="0">
      <selection activeCell="D22" sqref="D22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7.7109375" bestFit="1" customWidth="1"/>
  </cols>
  <sheetData>
    <row r="1" spans="1:6" ht="25.5" x14ac:dyDescent="0.2">
      <c r="A1" s="38" t="s">
        <v>0</v>
      </c>
      <c r="B1" s="38"/>
      <c r="C1" s="38"/>
      <c r="D1" s="38"/>
      <c r="E1" s="38"/>
      <c r="F1" s="38"/>
    </row>
    <row r="2" spans="1:6" ht="25.5" x14ac:dyDescent="0.2">
      <c r="A2" s="38" t="s">
        <v>88</v>
      </c>
      <c r="B2" s="38"/>
      <c r="C2" s="38"/>
      <c r="D2" s="38"/>
      <c r="E2" s="38"/>
      <c r="F2" s="38"/>
    </row>
    <row r="3" spans="1:6" ht="25.5" x14ac:dyDescent="0.2">
      <c r="A3" s="38" t="s">
        <v>2</v>
      </c>
      <c r="B3" s="38"/>
      <c r="C3" s="38"/>
      <c r="D3" s="38"/>
      <c r="E3" s="38"/>
      <c r="F3" s="38"/>
    </row>
    <row r="5" spans="1:6" ht="24" x14ac:dyDescent="0.2">
      <c r="A5" s="1" t="s">
        <v>109</v>
      </c>
      <c r="B5" s="39" t="s">
        <v>110</v>
      </c>
      <c r="C5" s="39"/>
      <c r="D5" s="39"/>
      <c r="E5" s="39"/>
      <c r="F5" s="39"/>
    </row>
    <row r="6" spans="1:6" ht="21" x14ac:dyDescent="0.2">
      <c r="D6" s="19" t="s">
        <v>103</v>
      </c>
      <c r="F6" s="19" t="s">
        <v>104</v>
      </c>
    </row>
    <row r="7" spans="1:6" ht="21" x14ac:dyDescent="0.2">
      <c r="A7" s="40" t="s">
        <v>111</v>
      </c>
      <c r="B7" s="40"/>
      <c r="D7" s="18" t="s">
        <v>112</v>
      </c>
      <c r="F7" s="18" t="s">
        <v>112</v>
      </c>
    </row>
    <row r="8" spans="1:6" ht="18.75" x14ac:dyDescent="0.2">
      <c r="A8" s="42" t="s">
        <v>138</v>
      </c>
      <c r="B8" s="42"/>
      <c r="D8" s="6">
        <v>22994232</v>
      </c>
      <c r="E8">
        <v>0</v>
      </c>
      <c r="F8" s="6">
        <v>22994232</v>
      </c>
    </row>
    <row r="9" spans="1:6" ht="18.75" x14ac:dyDescent="0.2">
      <c r="A9" s="44" t="s">
        <v>140</v>
      </c>
      <c r="B9" s="44"/>
      <c r="D9" s="9">
        <v>43168630</v>
      </c>
      <c r="F9" s="9">
        <v>43168630</v>
      </c>
    </row>
    <row r="10" spans="1:6" ht="21.75" thickBot="1" x14ac:dyDescent="0.25">
      <c r="A10" s="47" t="s">
        <v>56</v>
      </c>
      <c r="B10" s="47"/>
      <c r="D10" s="16">
        <f>SUM(D8:D9)</f>
        <v>66162862</v>
      </c>
      <c r="F10" s="16">
        <f>SUM(F8:F9)</f>
        <v>66162862</v>
      </c>
    </row>
    <row r="11" spans="1:6" ht="13.5" thickTop="1" x14ac:dyDescent="0.2"/>
  </sheetData>
  <mergeCells count="8">
    <mergeCell ref="A1:F1"/>
    <mergeCell ref="A2:F2"/>
    <mergeCell ref="A3:F3"/>
    <mergeCell ref="B5:F5"/>
    <mergeCell ref="A10:B10"/>
    <mergeCell ref="A7:B7"/>
    <mergeCell ref="A8:B8"/>
    <mergeCell ref="A9:B9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145" zoomScaleNormal="100" zoomScaleSheetLayoutView="145" workbookViewId="0">
      <selection activeCell="D11" sqref="D11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13.7109375" bestFit="1" customWidth="1"/>
    <col min="5" max="5" width="1.28515625" customWidth="1"/>
    <col min="6" max="6" width="13.85546875" bestFit="1" customWidth="1"/>
    <col min="7" max="7" width="0.28515625" customWidth="1"/>
  </cols>
  <sheetData>
    <row r="1" spans="1:6" ht="25.5" x14ac:dyDescent="0.2">
      <c r="A1" s="38" t="s">
        <v>0</v>
      </c>
      <c r="B1" s="38"/>
      <c r="C1" s="38"/>
      <c r="D1" s="38"/>
      <c r="E1" s="38"/>
      <c r="F1" s="38"/>
    </row>
    <row r="2" spans="1:6" ht="25.5" x14ac:dyDescent="0.2">
      <c r="A2" s="38" t="s">
        <v>88</v>
      </c>
      <c r="B2" s="38"/>
      <c r="C2" s="38"/>
      <c r="D2" s="38"/>
      <c r="E2" s="38"/>
      <c r="F2" s="38"/>
    </row>
    <row r="3" spans="1:6" ht="25.5" x14ac:dyDescent="0.2">
      <c r="A3" s="38" t="s">
        <v>2</v>
      </c>
      <c r="B3" s="38"/>
      <c r="C3" s="38"/>
      <c r="D3" s="38"/>
      <c r="E3" s="38"/>
      <c r="F3" s="38"/>
    </row>
    <row r="5" spans="1:6" ht="24" x14ac:dyDescent="0.2">
      <c r="A5" s="1" t="s">
        <v>113</v>
      </c>
      <c r="B5" s="39" t="s">
        <v>100</v>
      </c>
      <c r="C5" s="39"/>
      <c r="D5" s="39"/>
      <c r="E5" s="39"/>
      <c r="F5" s="39"/>
    </row>
    <row r="6" spans="1:6" ht="21" x14ac:dyDescent="0.2">
      <c r="D6" s="2" t="s">
        <v>103</v>
      </c>
      <c r="F6" s="2" t="s">
        <v>9</v>
      </c>
    </row>
    <row r="7" spans="1:6" ht="21" x14ac:dyDescent="0.2">
      <c r="A7" s="40" t="s">
        <v>100</v>
      </c>
      <c r="B7" s="40"/>
      <c r="D7" s="4" t="s">
        <v>85</v>
      </c>
      <c r="F7" s="4" t="s">
        <v>85</v>
      </c>
    </row>
    <row r="8" spans="1:6" ht="18.75" x14ac:dyDescent="0.2">
      <c r="A8" s="42" t="s">
        <v>100</v>
      </c>
      <c r="B8" s="42"/>
      <c r="D8" s="6">
        <f>F8</f>
        <v>786078821</v>
      </c>
      <c r="F8" s="6">
        <v>786078821</v>
      </c>
    </row>
    <row r="9" spans="1:6" ht="18.75" x14ac:dyDescent="0.2">
      <c r="A9" s="46" t="s">
        <v>114</v>
      </c>
      <c r="B9" s="46"/>
      <c r="D9" s="13">
        <f>F9</f>
        <v>268239651</v>
      </c>
      <c r="F9" s="13">
        <v>268239651</v>
      </c>
    </row>
    <row r="10" spans="1:6" ht="21" x14ac:dyDescent="0.2">
      <c r="A10" s="47" t="s">
        <v>56</v>
      </c>
      <c r="B10" s="47"/>
      <c r="D10" s="16">
        <f>SUM(D8:D9)</f>
        <v>1054318472</v>
      </c>
      <c r="F10" s="16">
        <v>1054318472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7"/>
  <sheetViews>
    <sheetView rightToLeft="1" view="pageBreakPreview" topLeftCell="A16" zoomScale="115" zoomScaleNormal="100" zoomScaleSheetLayoutView="115" workbookViewId="0">
      <selection activeCell="S24" sqref="S24"/>
    </sheetView>
  </sheetViews>
  <sheetFormatPr defaultRowHeight="12.75" x14ac:dyDescent="0.2"/>
  <cols>
    <col min="1" max="1" width="23.71093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57031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57031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ht="25.5" x14ac:dyDescent="0.2">
      <c r="A2" s="38" t="s">
        <v>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</row>
    <row r="3" spans="1:19" ht="25.5" x14ac:dyDescent="0.2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5" spans="1:19" ht="24" x14ac:dyDescent="0.2">
      <c r="A5" s="39" t="s">
        <v>106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19" ht="21" x14ac:dyDescent="0.2">
      <c r="A6" s="40" t="s">
        <v>58</v>
      </c>
      <c r="C6" s="40" t="s">
        <v>115</v>
      </c>
      <c r="D6" s="40"/>
      <c r="E6" s="40"/>
      <c r="F6" s="40"/>
      <c r="G6" s="40"/>
      <c r="I6" s="40" t="s">
        <v>103</v>
      </c>
      <c r="J6" s="40"/>
      <c r="K6" s="40"/>
      <c r="L6" s="40"/>
      <c r="M6" s="40"/>
      <c r="O6" s="40" t="s">
        <v>104</v>
      </c>
      <c r="P6" s="40"/>
      <c r="Q6" s="40"/>
      <c r="R6" s="40"/>
      <c r="S6" s="40"/>
    </row>
    <row r="7" spans="1:19" ht="21" x14ac:dyDescent="0.2">
      <c r="A7" s="40"/>
      <c r="C7" s="18" t="s">
        <v>116</v>
      </c>
      <c r="D7" s="3"/>
      <c r="E7" s="18" t="s">
        <v>117</v>
      </c>
      <c r="F7" s="3"/>
      <c r="G7" s="18" t="s">
        <v>118</v>
      </c>
      <c r="I7" s="18" t="s">
        <v>119</v>
      </c>
      <c r="J7" s="3"/>
      <c r="K7" s="18" t="s">
        <v>120</v>
      </c>
      <c r="L7" s="3"/>
      <c r="M7" s="18" t="s">
        <v>121</v>
      </c>
      <c r="O7" s="18" t="s">
        <v>119</v>
      </c>
      <c r="P7" s="3"/>
      <c r="Q7" s="18" t="s">
        <v>120</v>
      </c>
      <c r="R7" s="3"/>
      <c r="S7" s="18" t="s">
        <v>121</v>
      </c>
    </row>
    <row r="8" spans="1:19" ht="18.75" x14ac:dyDescent="0.2">
      <c r="A8" s="5" t="s">
        <v>26</v>
      </c>
      <c r="C8" s="5" t="s">
        <v>122</v>
      </c>
      <c r="E8" s="6">
        <v>4759003</v>
      </c>
      <c r="G8" s="6">
        <v>850</v>
      </c>
      <c r="I8" s="6">
        <v>4045152550</v>
      </c>
      <c r="K8" s="6">
        <v>136533938</v>
      </c>
      <c r="M8" s="6">
        <v>3908618612</v>
      </c>
      <c r="O8" s="6">
        <v>4045152550</v>
      </c>
      <c r="Q8" s="6">
        <v>136533938</v>
      </c>
      <c r="S8" s="6">
        <v>3908618612</v>
      </c>
    </row>
    <row r="9" spans="1:19" ht="18.75" x14ac:dyDescent="0.2">
      <c r="A9" s="8" t="s">
        <v>19</v>
      </c>
      <c r="C9" s="8" t="s">
        <v>123</v>
      </c>
      <c r="E9" s="9">
        <v>1600000</v>
      </c>
      <c r="G9" s="9">
        <v>126</v>
      </c>
      <c r="I9" s="9">
        <v>201600000</v>
      </c>
      <c r="K9" s="9">
        <v>3793548</v>
      </c>
      <c r="M9" s="9">
        <v>197806452</v>
      </c>
      <c r="O9" s="9">
        <v>201600000</v>
      </c>
      <c r="Q9" s="9">
        <v>3793548</v>
      </c>
      <c r="S9" s="9">
        <v>197806452</v>
      </c>
    </row>
    <row r="10" spans="1:19" ht="18.75" x14ac:dyDescent="0.2">
      <c r="A10" s="8" t="s">
        <v>34</v>
      </c>
      <c r="C10" s="8" t="s">
        <v>123</v>
      </c>
      <c r="E10" s="9">
        <v>9447273</v>
      </c>
      <c r="G10" s="9">
        <v>1840</v>
      </c>
      <c r="I10" s="9">
        <v>17382982320</v>
      </c>
      <c r="K10" s="9">
        <v>82945383</v>
      </c>
      <c r="M10" s="9">
        <v>17300036937</v>
      </c>
      <c r="O10" s="9">
        <v>17382982320</v>
      </c>
      <c r="Q10" s="9">
        <v>82945383</v>
      </c>
      <c r="S10" s="9">
        <v>17300036937</v>
      </c>
    </row>
    <row r="11" spans="1:19" ht="18.75" x14ac:dyDescent="0.2">
      <c r="A11" s="8" t="s">
        <v>44</v>
      </c>
      <c r="C11" s="8" t="s">
        <v>9</v>
      </c>
      <c r="E11" s="9">
        <v>43274421</v>
      </c>
      <c r="G11" s="9">
        <v>250</v>
      </c>
      <c r="I11" s="9">
        <v>10818605250</v>
      </c>
      <c r="K11" s="9">
        <v>789929907</v>
      </c>
      <c r="M11" s="9">
        <v>10028675343</v>
      </c>
      <c r="O11" s="9">
        <v>10818605250</v>
      </c>
      <c r="Q11" s="9">
        <v>789929907</v>
      </c>
      <c r="S11" s="9">
        <v>10028675343</v>
      </c>
    </row>
    <row r="12" spans="1:19" ht="18.75" x14ac:dyDescent="0.2">
      <c r="A12" s="8" t="s">
        <v>29</v>
      </c>
      <c r="C12" s="8" t="s">
        <v>123</v>
      </c>
      <c r="E12" s="9">
        <v>13196288</v>
      </c>
      <c r="G12" s="9">
        <v>930</v>
      </c>
      <c r="I12" s="9">
        <v>12272547840</v>
      </c>
      <c r="K12" s="9">
        <v>946429100</v>
      </c>
      <c r="M12" s="9">
        <v>11326118740</v>
      </c>
      <c r="O12" s="9">
        <v>12272547840</v>
      </c>
      <c r="Q12" s="9">
        <v>946429100</v>
      </c>
      <c r="S12" s="9">
        <v>11326118740</v>
      </c>
    </row>
    <row r="13" spans="1:19" ht="18.75" x14ac:dyDescent="0.2">
      <c r="A13" s="8" t="s">
        <v>28</v>
      </c>
      <c r="C13" s="8" t="s">
        <v>124</v>
      </c>
      <c r="E13" s="9">
        <v>1384334</v>
      </c>
      <c r="G13" s="9">
        <v>940</v>
      </c>
      <c r="I13" s="9">
        <v>1301273960</v>
      </c>
      <c r="K13" s="9">
        <v>77925614</v>
      </c>
      <c r="M13" s="9">
        <v>1223348346</v>
      </c>
      <c r="O13" s="9">
        <v>1301273960</v>
      </c>
      <c r="Q13" s="9">
        <v>77925614</v>
      </c>
      <c r="S13" s="9">
        <v>1223348346</v>
      </c>
    </row>
    <row r="14" spans="1:19" ht="18.75" x14ac:dyDescent="0.2">
      <c r="A14" s="8" t="s">
        <v>20</v>
      </c>
      <c r="C14" s="8" t="s">
        <v>123</v>
      </c>
      <c r="E14" s="9">
        <v>37553788</v>
      </c>
      <c r="G14" s="9">
        <v>740</v>
      </c>
      <c r="I14" s="9">
        <v>27789803120</v>
      </c>
      <c r="K14" s="9">
        <v>866702553</v>
      </c>
      <c r="M14" s="9">
        <v>26923100567</v>
      </c>
      <c r="O14" s="9">
        <v>27789803120</v>
      </c>
      <c r="Q14" s="9">
        <v>866702553</v>
      </c>
      <c r="S14" s="9">
        <v>26923100567</v>
      </c>
    </row>
    <row r="15" spans="1:19" ht="18.75" x14ac:dyDescent="0.2">
      <c r="A15" s="8" t="s">
        <v>55</v>
      </c>
      <c r="C15" s="8" t="s">
        <v>122</v>
      </c>
      <c r="E15" s="9">
        <v>6323510</v>
      </c>
      <c r="G15" s="9">
        <v>800</v>
      </c>
      <c r="I15" s="9">
        <v>5058808000</v>
      </c>
      <c r="K15" s="9">
        <v>378288558</v>
      </c>
      <c r="M15" s="9">
        <v>4680519442</v>
      </c>
      <c r="O15" s="9">
        <v>5058808000</v>
      </c>
      <c r="Q15" s="9">
        <v>378288558</v>
      </c>
      <c r="S15" s="9">
        <v>4680519442</v>
      </c>
    </row>
    <row r="16" spans="1:19" ht="18.75" x14ac:dyDescent="0.2">
      <c r="A16" s="8" t="s">
        <v>51</v>
      </c>
      <c r="C16" s="8" t="s">
        <v>9</v>
      </c>
      <c r="E16" s="9">
        <v>9835845</v>
      </c>
      <c r="G16" s="9">
        <v>350</v>
      </c>
      <c r="I16" s="9">
        <v>3442545750</v>
      </c>
      <c r="K16" s="9">
        <v>265480772</v>
      </c>
      <c r="M16" s="9">
        <v>3177064978</v>
      </c>
      <c r="O16" s="9">
        <v>3442545750</v>
      </c>
      <c r="Q16" s="9">
        <v>265480772</v>
      </c>
      <c r="S16" s="9">
        <v>3177064978</v>
      </c>
    </row>
    <row r="17" spans="1:19" ht="18.75" x14ac:dyDescent="0.2">
      <c r="A17" s="8" t="s">
        <v>25</v>
      </c>
      <c r="C17" s="8" t="s">
        <v>122</v>
      </c>
      <c r="E17" s="9">
        <v>28254437</v>
      </c>
      <c r="G17" s="9">
        <v>1110</v>
      </c>
      <c r="I17" s="9">
        <v>31362425070</v>
      </c>
      <c r="K17" s="9">
        <v>234525272</v>
      </c>
      <c r="M17" s="9">
        <v>31127899798</v>
      </c>
      <c r="O17" s="9">
        <v>31362425070</v>
      </c>
      <c r="Q17" s="9">
        <v>234525272</v>
      </c>
      <c r="S17" s="9">
        <v>31127899798</v>
      </c>
    </row>
    <row r="18" spans="1:19" ht="18.75" x14ac:dyDescent="0.2">
      <c r="A18" s="8" t="s">
        <v>41</v>
      </c>
      <c r="C18" s="8" t="s">
        <v>9</v>
      </c>
      <c r="E18" s="9">
        <v>3848189</v>
      </c>
      <c r="G18" s="9">
        <v>1700</v>
      </c>
      <c r="I18" s="9">
        <v>6541921300</v>
      </c>
      <c r="K18" s="9">
        <v>450591518</v>
      </c>
      <c r="M18" s="9">
        <v>6091329782</v>
      </c>
      <c r="O18" s="9">
        <v>6541921300</v>
      </c>
      <c r="Q18" s="9">
        <v>450591518</v>
      </c>
      <c r="S18" s="9">
        <v>6091329782</v>
      </c>
    </row>
    <row r="19" spans="1:19" ht="18.75" x14ac:dyDescent="0.2">
      <c r="A19" s="8" t="s">
        <v>52</v>
      </c>
      <c r="C19" s="8" t="s">
        <v>125</v>
      </c>
      <c r="E19" s="9">
        <v>10681789</v>
      </c>
      <c r="G19" s="9">
        <v>650</v>
      </c>
      <c r="I19" s="9">
        <v>6943162850</v>
      </c>
      <c r="K19" s="9">
        <v>494678269</v>
      </c>
      <c r="M19" s="9">
        <v>6448484581</v>
      </c>
      <c r="O19" s="9">
        <v>6943162850</v>
      </c>
      <c r="Q19" s="9">
        <v>494678269</v>
      </c>
      <c r="S19" s="9">
        <v>6448484581</v>
      </c>
    </row>
    <row r="20" spans="1:19" ht="18.75" x14ac:dyDescent="0.2">
      <c r="A20" s="8" t="s">
        <v>24</v>
      </c>
      <c r="C20" s="8" t="s">
        <v>126</v>
      </c>
      <c r="E20" s="9">
        <v>800000</v>
      </c>
      <c r="G20" s="9">
        <v>441</v>
      </c>
      <c r="I20" s="9">
        <v>352800000</v>
      </c>
      <c r="K20" s="9">
        <v>21127109</v>
      </c>
      <c r="M20" s="9">
        <v>331672891</v>
      </c>
      <c r="O20" s="9">
        <v>352800000</v>
      </c>
      <c r="Q20" s="9">
        <v>21127109</v>
      </c>
      <c r="S20" s="9">
        <v>331672891</v>
      </c>
    </row>
    <row r="21" spans="1:19" ht="18.75" x14ac:dyDescent="0.2">
      <c r="A21" s="8" t="s">
        <v>53</v>
      </c>
      <c r="C21" s="8" t="s">
        <v>127</v>
      </c>
      <c r="E21" s="9">
        <v>125000</v>
      </c>
      <c r="G21" s="9">
        <v>2050</v>
      </c>
      <c r="I21" s="9">
        <v>256250000</v>
      </c>
      <c r="K21" s="9">
        <v>16733355</v>
      </c>
      <c r="M21" s="9">
        <v>239516645</v>
      </c>
      <c r="O21" s="9">
        <v>256250000</v>
      </c>
      <c r="Q21" s="9">
        <v>16733355</v>
      </c>
      <c r="S21" s="9">
        <v>239516645</v>
      </c>
    </row>
    <row r="22" spans="1:19" ht="18.75" x14ac:dyDescent="0.2">
      <c r="A22" s="8" t="s">
        <v>54</v>
      </c>
      <c r="C22" s="8" t="s">
        <v>128</v>
      </c>
      <c r="E22" s="9">
        <v>219000</v>
      </c>
      <c r="G22" s="9">
        <v>1177</v>
      </c>
      <c r="I22" s="9">
        <v>257763000</v>
      </c>
      <c r="K22" s="9">
        <v>0</v>
      </c>
      <c r="M22" s="9">
        <v>257763000</v>
      </c>
      <c r="O22" s="9">
        <v>257763000</v>
      </c>
      <c r="Q22" s="9">
        <v>0</v>
      </c>
      <c r="S22" s="9">
        <v>257763000</v>
      </c>
    </row>
    <row r="23" spans="1:19" ht="18.75" x14ac:dyDescent="0.2">
      <c r="A23" s="11" t="s">
        <v>30</v>
      </c>
      <c r="C23" s="31" t="s">
        <v>9</v>
      </c>
      <c r="E23" s="28">
        <v>585000</v>
      </c>
      <c r="G23" s="28">
        <v>414</v>
      </c>
      <c r="I23" s="13">
        <v>242190000</v>
      </c>
      <c r="K23" s="13">
        <v>17683714</v>
      </c>
      <c r="M23" s="13">
        <v>224506286</v>
      </c>
      <c r="O23" s="13">
        <v>242190000</v>
      </c>
      <c r="Q23" s="13">
        <v>17683714</v>
      </c>
      <c r="S23" s="13">
        <v>224506286</v>
      </c>
    </row>
    <row r="24" spans="1:19" ht="21" x14ac:dyDescent="0.2">
      <c r="A24" s="15" t="s">
        <v>56</v>
      </c>
      <c r="C24" s="28"/>
      <c r="D24" s="30"/>
      <c r="E24" s="28"/>
      <c r="F24" s="30"/>
      <c r="G24" s="28"/>
      <c r="I24" s="16">
        <v>128269831010</v>
      </c>
      <c r="K24" s="16">
        <v>4783368610</v>
      </c>
      <c r="M24" s="16">
        <v>123486462400</v>
      </c>
      <c r="O24" s="16">
        <v>128269831010</v>
      </c>
      <c r="Q24" s="16">
        <v>4783368610</v>
      </c>
      <c r="S24" s="16">
        <v>123486462400</v>
      </c>
    </row>
    <row r="25" spans="1:19" x14ac:dyDescent="0.2">
      <c r="C25" s="30"/>
      <c r="D25" s="30"/>
      <c r="E25" s="30"/>
      <c r="F25" s="30"/>
      <c r="G25" s="30"/>
    </row>
    <row r="26" spans="1:19" x14ac:dyDescent="0.2">
      <c r="C26" s="30"/>
      <c r="D26" s="30"/>
      <c r="E26" s="30"/>
      <c r="F26" s="30"/>
      <c r="G26" s="30"/>
    </row>
    <row r="27" spans="1:19" x14ac:dyDescent="0.2">
      <c r="C27" s="30"/>
      <c r="D27" s="30"/>
      <c r="E27" s="30"/>
      <c r="F27" s="30"/>
      <c r="G27" s="3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سهام</vt:lpstr>
      <vt:lpstr>اوراق مشتقه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Ehsan aghamohammadi</cp:lastModifiedBy>
  <dcterms:created xsi:type="dcterms:W3CDTF">2026-07-25T08:40:10Z</dcterms:created>
  <dcterms:modified xsi:type="dcterms:W3CDTF">2026-07-28T06:16:24Z</dcterms:modified>
</cp:coreProperties>
</file>