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5\"/>
    </mc:Choice>
  </mc:AlternateContent>
  <xr:revisionPtr revIDLastSave="0" documentId="13_ncr:1_{0ED98242-AC66-425E-99AC-8B0E76F81C46}" xr6:coauthVersionLast="47" xr6:coauthVersionMax="47" xr10:uidLastSave="{00000000-0000-0000-0000-000000000000}"/>
  <bookViews>
    <workbookView xWindow="-120" yWindow="-120" windowWidth="29040" windowHeight="15840" tabRatio="1000" activeTab="4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مشتقه'!$A$1:$AV$16</definedName>
    <definedName name="_xlnm.Print_Area" localSheetId="2">'تعدیل قیمت'!$A$1:$N$11</definedName>
    <definedName name="_xlnm.Print_Area" localSheetId="4">درآمد!$A$1:$K$11</definedName>
    <definedName name="_xlnm.Print_Area" localSheetId="6">'درآمد سپرده بانکی'!$A$1:$G$11</definedName>
    <definedName name="_xlnm.Print_Area" localSheetId="5">'درآمد سرمایه گذاری در سهام'!$A$1:$X$64</definedName>
    <definedName name="_xlnm.Print_Area" localSheetId="8">'درآمد سود سهام'!$A$1:$S$41</definedName>
    <definedName name="_xlnm.Print_Area" localSheetId="11">'درآمد ناشی از تغییر قیمت اوراق'!$A$1:$Q$44</definedName>
    <definedName name="_xlnm.Print_Area" localSheetId="10">'درآمد ناشی از فروش'!$A$1:$Q$40</definedName>
    <definedName name="_xlnm.Print_Area" localSheetId="7">'سایر درآمدها'!$A$1:$G$10</definedName>
    <definedName name="_xlnm.Print_Area" localSheetId="3">سپرده!$A$1:$M$10</definedName>
    <definedName name="_xlnm.Print_Area" localSheetId="9">'سود سپرده بانکی'!$A$1:$N$11</definedName>
    <definedName name="_xlnm.Print_Area" localSheetId="0">سهام!$A$1:$AB$50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H10" i="8" s="1"/>
  <c r="F8" i="8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H16" i="9"/>
  <c r="H15" i="9"/>
  <c r="H14" i="9"/>
  <c r="H13" i="9"/>
  <c r="H12" i="9"/>
  <c r="H11" i="9"/>
  <c r="H9" i="9"/>
  <c r="J11" i="8"/>
  <c r="I44" i="21"/>
  <c r="I11" i="19"/>
  <c r="I15" i="19"/>
  <c r="I13" i="19"/>
  <c r="I8" i="19"/>
  <c r="I40" i="19" s="1"/>
  <c r="I10" i="19"/>
  <c r="I12" i="19"/>
  <c r="I9" i="19"/>
  <c r="I14" i="19"/>
  <c r="I16" i="1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9" i="9"/>
  <c r="P62" i="9"/>
  <c r="P64" i="9" s="1"/>
  <c r="N64" i="9"/>
  <c r="D10" i="14"/>
  <c r="H8" i="8" l="1"/>
  <c r="H9" i="8"/>
  <c r="H11" i="8"/>
  <c r="H64" i="9"/>
  <c r="G40" i="19"/>
  <c r="AB50" i="2"/>
  <c r="Q44" i="21"/>
  <c r="S26" i="15"/>
  <c r="S41" i="15"/>
  <c r="O41" i="15"/>
  <c r="O26" i="15"/>
  <c r="J10" i="7"/>
  <c r="H10" i="7"/>
  <c r="F10" i="7"/>
  <c r="D10" i="7"/>
  <c r="P50" i="2"/>
  <c r="R50" i="2"/>
  <c r="N50" i="2"/>
  <c r="L50" i="2"/>
  <c r="Z50" i="2"/>
  <c r="J50" i="2"/>
  <c r="J42" i="2"/>
  <c r="Z49" i="2"/>
</calcChain>
</file>

<file path=xl/sharedStrings.xml><?xml version="1.0" encoding="utf-8"?>
<sst xmlns="http://schemas.openxmlformats.org/spreadsheetml/2006/main" count="471" uniqueCount="181">
  <si>
    <t>صندوق سرمايه گذاري مشترک يکم سامان</t>
  </si>
  <si>
    <t>صورت وضعیت پرتفوی</t>
  </si>
  <si>
    <t>برای ماه منتهی به 1405/03/30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</si>
  <si>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</si>
  <si>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</si>
  <si>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</si>
  <si>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</si>
  <si>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</si>
  <si>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</si>
  <si>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</si>
  <si>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</si>
  <si>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</si>
  <si>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</si>
  <si>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</si>
  <si>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</si>
  <si>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</si>
  <si>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</si>
  <si>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</si>
  <si>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</si>
  <si>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</si>
  <si>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</si>
  <si>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</si>
  <si>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</si>
  <si>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پخش هجرت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</si>
  <si>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</si>
  <si>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</si>
  <si>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</si>
  <si>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</si>
  <si>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</si>
  <si>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</si>
  <si>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</si>
  <si>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</si>
  <si>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</si>
  <si>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</si>
  <si>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</si>
  <si>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</si>
  <si>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</si>
  <si>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</si>
  <si>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</si>
  <si>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</si>
  <si>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</si>
  <si>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</si>
  <si>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</si>
  <si>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</si>
  <si>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</si>
  <si>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</si>
  <si>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</si>
  <si>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</si>
  <si>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</si>
  <si>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</si>
  <si>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</si>
  <si>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</si>
  <si>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</si>
  <si>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شیشه‌ همدان‌</t>
  </si>
  <si>
    <t>زرین ذرت شاهرود</t>
  </si>
  <si>
    <t>کشت و صنعت هلال</t>
  </si>
  <si>
    <t>رهیاب پیام گستران</t>
  </si>
  <si>
    <t>بانک‌اقتصادنوین‌</t>
  </si>
  <si>
    <t>کولان سل</t>
  </si>
  <si>
    <t>ح . سنگ آهن گهرزمین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</si>
  <si>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</si>
  <si>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</si>
  <si>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</si>
  <si>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</si>
  <si>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</si>
  <si>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</si>
  <si>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</si>
  <si>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</si>
  <si>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</si>
  <si>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</si>
  <si>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</si>
  <si>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</si>
  <si>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</si>
  <si>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</si>
  <si>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</si>
  <si>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</si>
  <si>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</si>
  <si>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</si>
  <si>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</si>
  <si>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</si>
  <si>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</si>
  <si>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</si>
  <si>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</si>
  <si>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-50.00%</t>
  </si>
  <si>
    <t>سایر</t>
  </si>
  <si>
    <t>-70.00%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</si>
  <si>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</si>
  <si>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</si>
  <si>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</si>
  <si>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</si>
  <si>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</si>
  <si>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</si>
  <si>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</si>
  <si>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</si>
  <si>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</si>
  <si>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</si>
  <si>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</si>
  <si>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</si>
  <si>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</si>
  <si>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</si>
  <si>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</si>
  <si>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</si>
  <si>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</si>
  <si>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</si>
  <si>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</si>
  <si>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</si>
  <si>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</si>
  <si>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</si>
  <si>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</si>
  <si>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</si>
  <si>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</si>
  <si>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</si>
  <si>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</si>
  <si>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تبریز</t>
  </si>
  <si>
    <t>ایمن خودرو شرق</t>
  </si>
  <si>
    <t>کربن‌ ایران‌</t>
  </si>
  <si>
    <t>گروه مالی صبا تامین</t>
  </si>
  <si>
    <t>صنایع الکترونیک مادیران</t>
  </si>
  <si>
    <t>سرمایه گذاری گروه توسعه ملی</t>
  </si>
  <si>
    <t>صنایع مس افق کرمان</t>
  </si>
  <si>
    <t>ح . کاشی‌ الوند</t>
  </si>
  <si>
    <t>سرمایه گذاری صدرتامین</t>
  </si>
  <si>
    <t>ح . سرمایه‌گذاری‌ سپه‌</t>
  </si>
  <si>
    <t>پتروشیمی فناوران</t>
  </si>
  <si>
    <t>پویا</t>
  </si>
  <si>
    <t>مدیریت نیروگاهی ایرانیان مپنا</t>
  </si>
  <si>
    <t>گروه انتخاب الکترونیک آرمان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</si>
  <si>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</si>
  <si>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</si>
  <si>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</si>
  <si>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</si>
  <si>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</si>
  <si>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</si>
  <si>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</si>
  <si>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</si>
  <si>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</si>
  <si>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</si>
  <si>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</si>
  <si>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</si>
  <si>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</si>
  <si>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</si>
  <si>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</si>
  <si>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</si>
  <si>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1404/05/12</t>
  </si>
  <si>
    <t>1404/12/10</t>
  </si>
  <si>
    <t>1404/04/31</t>
  </si>
  <si>
    <t>1405/03/20</t>
  </si>
  <si>
    <t>1404/11/21</t>
  </si>
  <si>
    <t>1404/08/24</t>
  </si>
  <si>
    <t>1404/05/13</t>
  </si>
  <si>
    <t>1405/03/19</t>
  </si>
  <si>
    <t>1405/02/30</t>
  </si>
  <si>
    <t>1404/05/04</t>
  </si>
  <si>
    <t>1405/03/24</t>
  </si>
  <si>
    <t>1404/04/29</t>
  </si>
  <si>
    <t>1404/05/08</t>
  </si>
  <si>
    <t>1404/09/22</t>
  </si>
  <si>
    <t>1404/06/23</t>
  </si>
  <si>
    <t>1405/03/03</t>
  </si>
  <si>
    <t>1405/02/14</t>
  </si>
  <si>
    <t>1404/06/17</t>
  </si>
  <si>
    <t>1404/06/31</t>
  </si>
  <si>
    <t>1405/01/30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</si>
  <si>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</si>
  <si>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</si>
  <si>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</si>
  <si>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</si>
  <si>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</si>
  <si>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</si>
  <si>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</si>
  <si>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</si>
  <si>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</si>
  <si>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</si>
  <si>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</si>
  <si>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سامان </t>
  </si>
  <si>
    <t xml:space="preserve">بانک تجارت </t>
  </si>
  <si>
    <t xml:space="preserve">بانک تحارت </t>
  </si>
  <si>
    <t xml:space="preserve">بانک خاورمیانه </t>
  </si>
  <si>
    <t xml:space="preserve">سپرده کوتاه مدت بانک سامان </t>
  </si>
  <si>
    <t>سپرده کوتاه مدت بانک تجارت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</si>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</sst>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Nazanin"/>
      <charset val="17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9" fontId="0" fillId="0" borderId="0" xfId="2" applyFont="1" applyAlignment="1">
      <alignment horizontal="left"/>
    </xf>
    <xf numFmtId="164" fontId="0" fillId="0" borderId="0" xfId="1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left"/>
    </xf>
    <xf numFmtId="3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3"/>
  <sheetViews>
    <sheetView rightToLeft="1" view="pageBreakPreview" topLeftCell="D3" zoomScaleNormal="100" zoomScaleSheetLayoutView="100" workbookViewId="0">
      <selection activeCell="AE5" sqref="AE5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42578125" bestFit="1" customWidth="1"/>
    <col min="9" max="9" width="1.28515625" customWidth="1"/>
    <col min="10" max="10" width="19" bestFit="1" customWidth="1"/>
    <col min="11" max="11" width="1.28515625" customWidth="1"/>
    <col min="12" max="12" width="12" bestFit="1" customWidth="1"/>
    <col min="13" max="13" width="1.28515625" customWidth="1"/>
    <col min="14" max="14" width="16.28515625" bestFit="1" customWidth="1"/>
    <col min="15" max="15" width="1.28515625" customWidth="1"/>
    <col min="16" max="16" width="13.28515625" bestFit="1" customWidth="1"/>
    <col min="17" max="17" width="1.28515625" customWidth="1"/>
    <col min="18" max="18" width="17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8.7109375" bestFit="1" customWidth="1"/>
    <col min="27" max="27" width="1.28515625" customWidth="1"/>
    <col min="28" max="28" width="19.85546875" bestFit="1" customWidth="1"/>
    <col min="30" max="30" width="16.42578125" bestFit="1" customWidth="1"/>
  </cols>
  <sheetData>
    <row r="1" spans="1:30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30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30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30" ht="24" x14ac:dyDescent="0.2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30" ht="24" x14ac:dyDescent="0.2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30" ht="21" x14ac:dyDescent="0.2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30" ht="21" x14ac:dyDescent="0.2">
      <c r="A7" s="54" t="s">
        <v>12</v>
      </c>
      <c r="B7" s="54"/>
      <c r="C7" s="54"/>
      <c r="E7" s="54" t="s">
        <v>13</v>
      </c>
      <c r="F7" s="54"/>
      <c r="H7" s="52" t="s">
        <v>14</v>
      </c>
      <c r="J7" s="52" t="s">
        <v>15</v>
      </c>
      <c r="L7" s="62" t="s">
        <v>10</v>
      </c>
      <c r="M7" s="62"/>
      <c r="N7" s="62"/>
      <c r="O7" s="3"/>
      <c r="P7" s="62" t="s">
        <v>11</v>
      </c>
      <c r="Q7" s="62"/>
      <c r="R7" s="62"/>
      <c r="T7" s="52" t="s">
        <v>13</v>
      </c>
      <c r="V7" s="52" t="s">
        <v>17</v>
      </c>
      <c r="X7" s="52" t="s">
        <v>14</v>
      </c>
      <c r="Z7" s="52" t="s">
        <v>15</v>
      </c>
      <c r="AB7" s="52" t="s">
        <v>18</v>
      </c>
      <c r="AD7" s="25"/>
    </row>
    <row r="8" spans="1:30" ht="21" x14ac:dyDescent="0.2">
      <c r="A8" s="53"/>
      <c r="B8" s="53"/>
      <c r="C8" s="53"/>
      <c r="E8" s="53"/>
      <c r="F8" s="53"/>
      <c r="H8" s="53"/>
      <c r="J8" s="53"/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53"/>
      <c r="V8" s="53"/>
      <c r="X8" s="53"/>
      <c r="Z8" s="53"/>
      <c r="AB8" s="53"/>
    </row>
    <row r="9" spans="1:30" ht="18.75" x14ac:dyDescent="0.2">
      <c r="A9" s="59" t="s">
        <v>19</v>
      </c>
      <c r="B9" s="59"/>
      <c r="C9" s="59"/>
      <c r="E9" s="60">
        <v>37553788</v>
      </c>
      <c r="F9" s="60"/>
      <c r="H9" s="6">
        <v>141690884363</v>
      </c>
      <c r="J9" s="6">
        <v>192652280620.98901</v>
      </c>
      <c r="L9" s="6">
        <v>0</v>
      </c>
      <c r="N9" s="6">
        <v>0</v>
      </c>
      <c r="P9" s="6">
        <v>0</v>
      </c>
      <c r="R9" s="6">
        <v>0</v>
      </c>
      <c r="T9" s="6">
        <v>37553788</v>
      </c>
      <c r="V9" s="6">
        <v>8900</v>
      </c>
      <c r="X9" s="6">
        <v>141690884363</v>
      </c>
      <c r="Z9" s="6">
        <v>331645125246.96399</v>
      </c>
      <c r="AB9" s="7">
        <v>7.8668726619575278</v>
      </c>
      <c r="AC9" s="33"/>
      <c r="AD9" s="34"/>
    </row>
    <row r="10" spans="1:30" ht="18.75" x14ac:dyDescent="0.2">
      <c r="A10" s="55" t="s">
        <v>20</v>
      </c>
      <c r="B10" s="55"/>
      <c r="C10" s="55"/>
      <c r="E10" s="56">
        <v>18358980</v>
      </c>
      <c r="F10" s="56"/>
      <c r="H10" s="9">
        <v>63660544704</v>
      </c>
      <c r="J10" s="9">
        <v>125515578432.894</v>
      </c>
      <c r="L10" s="9">
        <v>0</v>
      </c>
      <c r="N10" s="9">
        <v>0</v>
      </c>
      <c r="P10" s="9">
        <v>0</v>
      </c>
      <c r="R10" s="9">
        <v>0</v>
      </c>
      <c r="T10" s="9">
        <v>18358980</v>
      </c>
      <c r="V10" s="9">
        <v>11620</v>
      </c>
      <c r="X10" s="9">
        <v>63660544704</v>
      </c>
      <c r="Z10" s="9">
        <v>211682296283.052</v>
      </c>
      <c r="AB10" s="10">
        <v>5.0212638235205898</v>
      </c>
      <c r="AC10" s="33"/>
      <c r="AD10" s="34"/>
    </row>
    <row r="11" spans="1:30" ht="18.75" x14ac:dyDescent="0.2">
      <c r="A11" s="55" t="s">
        <v>21</v>
      </c>
      <c r="B11" s="55"/>
      <c r="C11" s="55"/>
      <c r="E11" s="56">
        <v>21730559</v>
      </c>
      <c r="F11" s="56"/>
      <c r="H11" s="9">
        <v>90554021937</v>
      </c>
      <c r="J11" s="9">
        <v>225285854426.26099</v>
      </c>
      <c r="L11" s="9">
        <v>0</v>
      </c>
      <c r="N11" s="9">
        <v>0</v>
      </c>
      <c r="P11" s="9">
        <v>-6095000</v>
      </c>
      <c r="R11" s="9">
        <v>80118311760</v>
      </c>
      <c r="T11" s="9">
        <v>15635559</v>
      </c>
      <c r="V11" s="9">
        <v>13310</v>
      </c>
      <c r="X11" s="9">
        <v>65155376490</v>
      </c>
      <c r="Z11" s="9">
        <v>206500605476.05801</v>
      </c>
      <c r="AB11" s="10">
        <v>4.8983502069797087</v>
      </c>
      <c r="AC11" s="33"/>
      <c r="AD11" s="34"/>
    </row>
    <row r="12" spans="1:30" ht="18.75" x14ac:dyDescent="0.2">
      <c r="A12" s="55" t="s">
        <v>22</v>
      </c>
      <c r="B12" s="55"/>
      <c r="C12" s="55"/>
      <c r="E12" s="56">
        <v>2385796</v>
      </c>
      <c r="F12" s="56"/>
      <c r="H12" s="9">
        <v>61400478951</v>
      </c>
      <c r="J12" s="9">
        <v>75449932861.637299</v>
      </c>
      <c r="L12" s="9">
        <v>0</v>
      </c>
      <c r="N12" s="9">
        <v>0</v>
      </c>
      <c r="P12" s="9">
        <v>0</v>
      </c>
      <c r="R12" s="9">
        <v>0</v>
      </c>
      <c r="T12" s="9">
        <v>2385796</v>
      </c>
      <c r="V12" s="9">
        <v>60460</v>
      </c>
      <c r="X12" s="9">
        <v>61400478951</v>
      </c>
      <c r="Z12" s="9">
        <v>143130210561.78299</v>
      </c>
      <c r="AB12" s="10">
        <v>3.3951566142581888</v>
      </c>
      <c r="AC12" s="33"/>
      <c r="AD12" s="34"/>
    </row>
    <row r="13" spans="1:30" ht="18.75" x14ac:dyDescent="0.2">
      <c r="A13" s="55" t="s">
        <v>23</v>
      </c>
      <c r="B13" s="55"/>
      <c r="C13" s="55"/>
      <c r="E13" s="56">
        <v>800000</v>
      </c>
      <c r="F13" s="56"/>
      <c r="H13" s="9">
        <v>2299664272</v>
      </c>
      <c r="J13" s="9">
        <v>2275870472</v>
      </c>
      <c r="L13" s="9">
        <v>0</v>
      </c>
      <c r="N13" s="9">
        <v>0</v>
      </c>
      <c r="P13" s="9">
        <v>0</v>
      </c>
      <c r="R13" s="9">
        <v>0</v>
      </c>
      <c r="T13" s="9">
        <v>800000</v>
      </c>
      <c r="V13" s="9">
        <v>4727</v>
      </c>
      <c r="X13" s="9">
        <v>2299664272</v>
      </c>
      <c r="Z13" s="9">
        <v>3752368232</v>
      </c>
      <c r="AB13" s="10">
        <v>8.9009006358639162E-2</v>
      </c>
      <c r="AC13" s="33"/>
      <c r="AD13" s="34"/>
    </row>
    <row r="14" spans="1:30" ht="18.75" x14ac:dyDescent="0.2">
      <c r="A14" s="55" t="s">
        <v>24</v>
      </c>
      <c r="B14" s="55"/>
      <c r="C14" s="55"/>
      <c r="E14" s="56">
        <v>32135437</v>
      </c>
      <c r="F14" s="56"/>
      <c r="H14" s="9">
        <v>136036687998</v>
      </c>
      <c r="J14" s="9">
        <v>152005472353.17599</v>
      </c>
      <c r="L14" s="9">
        <v>0</v>
      </c>
      <c r="N14" s="9">
        <v>0</v>
      </c>
      <c r="P14" s="9">
        <v>-3881000</v>
      </c>
      <c r="R14" s="9">
        <v>30037799145</v>
      </c>
      <c r="T14" s="9">
        <v>28254437</v>
      </c>
      <c r="V14" s="9">
        <v>9410</v>
      </c>
      <c r="X14" s="9">
        <v>119607523330</v>
      </c>
      <c r="Z14" s="9">
        <v>263819044200.72601</v>
      </c>
      <c r="AB14" s="10">
        <v>6.2579868314993581</v>
      </c>
      <c r="AC14" s="33"/>
      <c r="AD14" s="34"/>
    </row>
    <row r="15" spans="1:30" ht="18.75" x14ac:dyDescent="0.2">
      <c r="A15" s="55" t="s">
        <v>25</v>
      </c>
      <c r="B15" s="55"/>
      <c r="C15" s="55"/>
      <c r="E15" s="56">
        <v>4759003</v>
      </c>
      <c r="F15" s="56"/>
      <c r="H15" s="9">
        <v>17342047156</v>
      </c>
      <c r="J15" s="9">
        <v>29084127770.042801</v>
      </c>
      <c r="L15" s="9">
        <v>0</v>
      </c>
      <c r="N15" s="9">
        <v>0</v>
      </c>
      <c r="P15" s="9">
        <v>0</v>
      </c>
      <c r="R15" s="9">
        <v>0</v>
      </c>
      <c r="T15" s="9">
        <v>4759003</v>
      </c>
      <c r="V15" s="9">
        <v>7740</v>
      </c>
      <c r="X15" s="9">
        <v>17342047156</v>
      </c>
      <c r="Z15" s="9">
        <v>36549951118.709396</v>
      </c>
      <c r="AB15" s="10">
        <v>0.86699242462117598</v>
      </c>
      <c r="AD15" s="34"/>
    </row>
    <row r="16" spans="1:30" ht="18.75" x14ac:dyDescent="0.2">
      <c r="A16" s="55" t="s">
        <v>26</v>
      </c>
      <c r="B16" s="55"/>
      <c r="C16" s="55"/>
      <c r="E16" s="56">
        <v>7485755</v>
      </c>
      <c r="F16" s="56"/>
      <c r="H16" s="9">
        <v>61737909494</v>
      </c>
      <c r="J16" s="9">
        <v>72644765313.453003</v>
      </c>
      <c r="L16" s="9">
        <v>0</v>
      </c>
      <c r="N16" s="9">
        <v>0</v>
      </c>
      <c r="P16" s="9">
        <v>-7485755</v>
      </c>
      <c r="R16" s="9">
        <v>73294236972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  <c r="AD16" s="34"/>
    </row>
    <row r="17" spans="1:30" ht="18.75" x14ac:dyDescent="0.2">
      <c r="A17" s="55" t="s">
        <v>27</v>
      </c>
      <c r="B17" s="55"/>
      <c r="C17" s="55"/>
      <c r="E17" s="56">
        <v>1184334</v>
      </c>
      <c r="F17" s="56"/>
      <c r="H17" s="9">
        <v>14332167769</v>
      </c>
      <c r="J17" s="9">
        <v>9965518752.5664005</v>
      </c>
      <c r="L17" s="9">
        <v>200000</v>
      </c>
      <c r="N17" s="9">
        <v>2310137841</v>
      </c>
      <c r="P17" s="9">
        <v>0</v>
      </c>
      <c r="R17" s="9">
        <v>0</v>
      </c>
      <c r="T17" s="9">
        <v>1384334</v>
      </c>
      <c r="V17" s="9">
        <v>14350</v>
      </c>
      <c r="X17" s="9">
        <v>16642305610</v>
      </c>
      <c r="Z17" s="9">
        <v>19711634958.882999</v>
      </c>
      <c r="AB17" s="10">
        <v>0.4675748575078521</v>
      </c>
      <c r="AD17" s="34"/>
    </row>
    <row r="18" spans="1:30" ht="18.75" x14ac:dyDescent="0.2">
      <c r="A18" s="55" t="s">
        <v>28</v>
      </c>
      <c r="B18" s="55"/>
      <c r="C18" s="55"/>
      <c r="E18" s="56">
        <v>13196288</v>
      </c>
      <c r="F18" s="56"/>
      <c r="H18" s="9">
        <v>70934151417</v>
      </c>
      <c r="J18" s="9">
        <v>85898481351.065598</v>
      </c>
      <c r="L18" s="9">
        <v>0</v>
      </c>
      <c r="N18" s="9">
        <v>0</v>
      </c>
      <c r="P18" s="9">
        <v>0</v>
      </c>
      <c r="R18" s="9">
        <v>0</v>
      </c>
      <c r="T18" s="9">
        <v>13196288</v>
      </c>
      <c r="V18" s="9">
        <v>11370</v>
      </c>
      <c r="X18" s="9">
        <v>70934151417</v>
      </c>
      <c r="Z18" s="9">
        <v>148881971488.05099</v>
      </c>
      <c r="AB18" s="10">
        <v>3.5315927242576297</v>
      </c>
      <c r="AD18" s="34"/>
    </row>
    <row r="19" spans="1:30" ht="18.75" x14ac:dyDescent="0.2">
      <c r="A19" s="55" t="s">
        <v>29</v>
      </c>
      <c r="B19" s="55"/>
      <c r="C19" s="55"/>
      <c r="E19" s="56">
        <v>10455805</v>
      </c>
      <c r="F19" s="56"/>
      <c r="H19" s="9">
        <v>80109910721</v>
      </c>
      <c r="J19" s="9">
        <v>60071143622.356499</v>
      </c>
      <c r="L19" s="9">
        <v>0</v>
      </c>
      <c r="N19" s="9">
        <v>0</v>
      </c>
      <c r="P19" s="9">
        <v>0</v>
      </c>
      <c r="R19" s="9">
        <v>0</v>
      </c>
      <c r="T19" s="9">
        <v>10455805</v>
      </c>
      <c r="V19" s="9">
        <v>8780</v>
      </c>
      <c r="X19" s="9">
        <v>80109910721</v>
      </c>
      <c r="Z19" s="9">
        <v>91092338688.132996</v>
      </c>
      <c r="AB19" s="10">
        <v>2.1607790206649802</v>
      </c>
      <c r="AD19" s="34"/>
    </row>
    <row r="20" spans="1:30" ht="18.75" x14ac:dyDescent="0.2">
      <c r="A20" s="55" t="s">
        <v>30</v>
      </c>
      <c r="B20" s="55"/>
      <c r="C20" s="55"/>
      <c r="E20" s="56">
        <v>19495605</v>
      </c>
      <c r="F20" s="56"/>
      <c r="H20" s="9">
        <v>74269648866</v>
      </c>
      <c r="J20" s="9">
        <v>89760354436.343994</v>
      </c>
      <c r="L20" s="9">
        <v>0</v>
      </c>
      <c r="N20" s="9">
        <v>0</v>
      </c>
      <c r="P20" s="9">
        <v>-13875037</v>
      </c>
      <c r="R20" s="9">
        <v>71893958373</v>
      </c>
      <c r="T20" s="9">
        <v>5620568</v>
      </c>
      <c r="V20" s="9">
        <v>5230</v>
      </c>
      <c r="X20" s="9">
        <v>21411882900</v>
      </c>
      <c r="Z20" s="9">
        <v>29168342878.952801</v>
      </c>
      <c r="AB20" s="10">
        <v>0.6918951063072738</v>
      </c>
      <c r="AD20" s="34"/>
    </row>
    <row r="21" spans="1:30" ht="18.75" x14ac:dyDescent="0.2">
      <c r="A21" s="55" t="s">
        <v>31</v>
      </c>
      <c r="B21" s="55"/>
      <c r="C21" s="55"/>
      <c r="E21" s="56">
        <v>7197273</v>
      </c>
      <c r="F21" s="56"/>
      <c r="H21" s="9">
        <v>135622456661</v>
      </c>
      <c r="J21" s="9">
        <v>113837710990.577</v>
      </c>
      <c r="L21" s="9">
        <v>0</v>
      </c>
      <c r="N21" s="9">
        <v>0</v>
      </c>
      <c r="P21" s="9">
        <v>0</v>
      </c>
      <c r="R21" s="9">
        <v>0</v>
      </c>
      <c r="T21" s="9">
        <v>7197273</v>
      </c>
      <c r="V21" s="9">
        <v>17520</v>
      </c>
      <c r="X21" s="9">
        <v>135622456661</v>
      </c>
      <c r="Z21" s="9">
        <v>125121499156.519</v>
      </c>
      <c r="AB21" s="10">
        <v>2.9679763886310035</v>
      </c>
      <c r="AD21" s="34"/>
    </row>
    <row r="22" spans="1:30" ht="18.75" x14ac:dyDescent="0.2">
      <c r="A22" s="55" t="s">
        <v>32</v>
      </c>
      <c r="B22" s="55"/>
      <c r="C22" s="55"/>
      <c r="E22" s="56">
        <v>7900206</v>
      </c>
      <c r="F22" s="56"/>
      <c r="H22" s="9">
        <v>97837301507</v>
      </c>
      <c r="J22" s="9">
        <v>85101675697.122696</v>
      </c>
      <c r="L22" s="9">
        <v>0</v>
      </c>
      <c r="N22" s="9">
        <v>0</v>
      </c>
      <c r="P22" s="9">
        <v>0</v>
      </c>
      <c r="R22" s="9">
        <v>0</v>
      </c>
      <c r="T22" s="9">
        <v>7900206</v>
      </c>
      <c r="V22" s="9">
        <v>15490</v>
      </c>
      <c r="X22" s="9">
        <v>97837301507</v>
      </c>
      <c r="Z22" s="9">
        <v>121428238444.034</v>
      </c>
      <c r="AB22" s="10">
        <v>2.8803694572434422</v>
      </c>
      <c r="AD22" s="34"/>
    </row>
    <row r="23" spans="1:30" ht="18.75" x14ac:dyDescent="0.2">
      <c r="A23" s="55" t="s">
        <v>33</v>
      </c>
      <c r="B23" s="55"/>
      <c r="C23" s="55"/>
      <c r="E23" s="56">
        <v>10784423</v>
      </c>
      <c r="F23" s="56"/>
      <c r="H23" s="9">
        <v>85297812977</v>
      </c>
      <c r="J23" s="9">
        <v>60289768717.1231</v>
      </c>
      <c r="L23" s="9">
        <v>0</v>
      </c>
      <c r="N23" s="9">
        <v>0</v>
      </c>
      <c r="P23" s="9">
        <v>0</v>
      </c>
      <c r="R23" s="9">
        <v>0</v>
      </c>
      <c r="T23" s="9">
        <v>10784423</v>
      </c>
      <c r="V23" s="9">
        <v>5180</v>
      </c>
      <c r="X23" s="9">
        <v>67560808261</v>
      </c>
      <c r="Z23" s="9">
        <v>55431487744.887802</v>
      </c>
      <c r="AB23" s="10">
        <v>1.314876723205759</v>
      </c>
      <c r="AD23" s="34"/>
    </row>
    <row r="24" spans="1:30" ht="18.75" x14ac:dyDescent="0.2">
      <c r="A24" s="55" t="s">
        <v>34</v>
      </c>
      <c r="B24" s="55"/>
      <c r="C24" s="55"/>
      <c r="E24" s="56">
        <v>1260362</v>
      </c>
      <c r="F24" s="56"/>
      <c r="H24" s="9">
        <v>70136037296</v>
      </c>
      <c r="J24" s="9">
        <v>167507962669.056</v>
      </c>
      <c r="L24" s="9">
        <v>0</v>
      </c>
      <c r="N24" s="9">
        <v>0</v>
      </c>
      <c r="P24" s="9">
        <v>0</v>
      </c>
      <c r="R24" s="9">
        <v>0</v>
      </c>
      <c r="T24" s="9">
        <v>1260362</v>
      </c>
      <c r="V24" s="9">
        <v>183070</v>
      </c>
      <c r="X24" s="9">
        <v>70136037296</v>
      </c>
      <c r="Z24" s="9">
        <v>228950893876.54199</v>
      </c>
      <c r="AB24" s="10">
        <v>5.4308879909718968</v>
      </c>
      <c r="AD24" s="34"/>
    </row>
    <row r="25" spans="1:30" ht="18.75" x14ac:dyDescent="0.2">
      <c r="A25" s="55" t="s">
        <v>35</v>
      </c>
      <c r="B25" s="55"/>
      <c r="C25" s="55"/>
      <c r="E25" s="56">
        <v>711458</v>
      </c>
      <c r="F25" s="56"/>
      <c r="H25" s="9">
        <v>48714893547</v>
      </c>
      <c r="J25" s="9">
        <v>93920709481.9664</v>
      </c>
      <c r="L25" s="9">
        <v>0</v>
      </c>
      <c r="N25" s="9">
        <v>0</v>
      </c>
      <c r="P25" s="9">
        <v>0</v>
      </c>
      <c r="R25" s="9">
        <v>0</v>
      </c>
      <c r="T25" s="9">
        <v>711458</v>
      </c>
      <c r="V25" s="9">
        <v>168680</v>
      </c>
      <c r="X25" s="9">
        <v>48714893547</v>
      </c>
      <c r="Z25" s="9">
        <v>119081067915.049</v>
      </c>
      <c r="AB25" s="10">
        <v>2.8246928008967691</v>
      </c>
      <c r="AD25" s="34"/>
    </row>
    <row r="26" spans="1:30" ht="18.75" x14ac:dyDescent="0.2">
      <c r="A26" s="55" t="s">
        <v>36</v>
      </c>
      <c r="B26" s="55"/>
      <c r="C26" s="55"/>
      <c r="E26" s="56">
        <v>29555554</v>
      </c>
      <c r="F26" s="56"/>
      <c r="H26" s="9">
        <v>55184287583</v>
      </c>
      <c r="J26" s="9">
        <v>103993859606.63901</v>
      </c>
      <c r="L26" s="9">
        <v>0</v>
      </c>
      <c r="N26" s="9">
        <v>0</v>
      </c>
      <c r="P26" s="9">
        <v>0</v>
      </c>
      <c r="R26" s="9">
        <v>0</v>
      </c>
      <c r="T26" s="9">
        <v>29555554</v>
      </c>
      <c r="V26" s="9">
        <v>5180</v>
      </c>
      <c r="X26" s="9">
        <v>55184287583</v>
      </c>
      <c r="Z26" s="9">
        <v>151914323960.064</v>
      </c>
      <c r="AB26" s="10">
        <v>3.6035224133966892</v>
      </c>
      <c r="AD26" s="34"/>
    </row>
    <row r="27" spans="1:30" ht="18.75" x14ac:dyDescent="0.2">
      <c r="A27" s="55" t="s">
        <v>37</v>
      </c>
      <c r="B27" s="55"/>
      <c r="C27" s="55"/>
      <c r="E27" s="56">
        <v>3848189</v>
      </c>
      <c r="F27" s="56"/>
      <c r="H27" s="9">
        <v>42002944471</v>
      </c>
      <c r="J27" s="9">
        <v>14639908541.281</v>
      </c>
      <c r="L27" s="9">
        <v>0</v>
      </c>
      <c r="N27" s="9">
        <v>0</v>
      </c>
      <c r="P27" s="9">
        <v>0</v>
      </c>
      <c r="R27" s="9">
        <v>0</v>
      </c>
      <c r="T27" s="9">
        <v>3848189</v>
      </c>
      <c r="V27" s="9">
        <v>3834</v>
      </c>
      <c r="X27" s="9">
        <v>42002944471</v>
      </c>
      <c r="Z27" s="9">
        <v>14639908541.281</v>
      </c>
      <c r="AB27" s="10">
        <v>0.34726967927298463</v>
      </c>
      <c r="AD27" s="34"/>
    </row>
    <row r="28" spans="1:30" ht="18.75" x14ac:dyDescent="0.2">
      <c r="A28" s="55" t="s">
        <v>38</v>
      </c>
      <c r="B28" s="55"/>
      <c r="C28" s="55"/>
      <c r="E28" s="56">
        <v>101424578</v>
      </c>
      <c r="F28" s="56"/>
      <c r="H28" s="9">
        <v>204728774990</v>
      </c>
      <c r="J28" s="9">
        <v>131034016947.702</v>
      </c>
      <c r="L28" s="9">
        <v>0</v>
      </c>
      <c r="N28" s="9">
        <v>0</v>
      </c>
      <c r="P28" s="9">
        <v>0</v>
      </c>
      <c r="R28" s="9">
        <v>0</v>
      </c>
      <c r="T28" s="9">
        <v>101424578</v>
      </c>
      <c r="V28" s="9">
        <v>1302</v>
      </c>
      <c r="X28" s="9">
        <v>204728774990</v>
      </c>
      <c r="Z28" s="9">
        <v>131034016947.702</v>
      </c>
      <c r="AB28" s="10">
        <v>3.1082257727887188</v>
      </c>
      <c r="AD28" s="34"/>
    </row>
    <row r="29" spans="1:30" ht="18.75" x14ac:dyDescent="0.2">
      <c r="A29" s="55" t="s">
        <v>39</v>
      </c>
      <c r="B29" s="55"/>
      <c r="C29" s="55"/>
      <c r="E29" s="56">
        <v>5932246</v>
      </c>
      <c r="F29" s="56"/>
      <c r="H29" s="9">
        <v>55090078889</v>
      </c>
      <c r="J29" s="9">
        <v>82056272953.574799</v>
      </c>
      <c r="L29" s="9">
        <v>0</v>
      </c>
      <c r="N29" s="9">
        <v>0</v>
      </c>
      <c r="P29" s="9">
        <v>0</v>
      </c>
      <c r="R29" s="9">
        <v>0</v>
      </c>
      <c r="T29" s="9">
        <v>5932246</v>
      </c>
      <c r="V29" s="9">
        <v>19970</v>
      </c>
      <c r="X29" s="9">
        <v>55090078889</v>
      </c>
      <c r="Z29" s="9">
        <v>117551203076.24699</v>
      </c>
      <c r="AB29" s="10">
        <v>2.788403252338203</v>
      </c>
      <c r="AD29" s="34"/>
    </row>
    <row r="30" spans="1:30" ht="18.75" x14ac:dyDescent="0.2">
      <c r="A30" s="55" t="s">
        <v>40</v>
      </c>
      <c r="B30" s="55"/>
      <c r="C30" s="55"/>
      <c r="E30" s="56">
        <v>43274421</v>
      </c>
      <c r="F30" s="56"/>
      <c r="H30" s="9">
        <v>77697396018</v>
      </c>
      <c r="J30" s="9">
        <v>60545272713.194702</v>
      </c>
      <c r="L30" s="9">
        <v>0</v>
      </c>
      <c r="N30" s="9">
        <v>0</v>
      </c>
      <c r="P30" s="9">
        <v>0</v>
      </c>
      <c r="R30" s="9">
        <v>0</v>
      </c>
      <c r="T30" s="9">
        <v>43274421</v>
      </c>
      <c r="V30" s="9">
        <v>2008</v>
      </c>
      <c r="X30" s="9">
        <v>77697396018</v>
      </c>
      <c r="Z30" s="9">
        <v>86223338729.145401</v>
      </c>
      <c r="AB30" s="10">
        <v>2.045282667025202</v>
      </c>
      <c r="AD30" s="34"/>
    </row>
    <row r="31" spans="1:30" ht="18.75" x14ac:dyDescent="0.2">
      <c r="A31" s="55" t="s">
        <v>41</v>
      </c>
      <c r="B31" s="55"/>
      <c r="C31" s="55"/>
      <c r="E31" s="56">
        <v>3000000</v>
      </c>
      <c r="F31" s="56"/>
      <c r="H31" s="9">
        <v>51019281531</v>
      </c>
      <c r="J31" s="9">
        <v>69410278770</v>
      </c>
      <c r="L31" s="9">
        <v>0</v>
      </c>
      <c r="N31" s="9">
        <v>0</v>
      </c>
      <c r="P31" s="9">
        <v>0</v>
      </c>
      <c r="R31" s="9">
        <v>0</v>
      </c>
      <c r="T31" s="9">
        <v>3000000</v>
      </c>
      <c r="V31" s="9">
        <v>23940</v>
      </c>
      <c r="X31" s="9">
        <v>51019281531</v>
      </c>
      <c r="Z31" s="9">
        <v>71264831400</v>
      </c>
      <c r="AB31" s="10">
        <v>1.690455584058987</v>
      </c>
      <c r="AD31" s="34"/>
    </row>
    <row r="32" spans="1:30" ht="18.75" x14ac:dyDescent="0.2">
      <c r="A32" s="55" t="s">
        <v>42</v>
      </c>
      <c r="B32" s="55"/>
      <c r="C32" s="55"/>
      <c r="E32" s="56">
        <v>1256500</v>
      </c>
      <c r="F32" s="56"/>
      <c r="H32" s="9">
        <v>7911683325</v>
      </c>
      <c r="J32" s="9">
        <v>7518127147.6499996</v>
      </c>
      <c r="L32" s="9">
        <v>0</v>
      </c>
      <c r="N32" s="9">
        <v>0</v>
      </c>
      <c r="P32" s="9">
        <v>-1256500</v>
      </c>
      <c r="R32" s="9">
        <v>8110631509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  <c r="AD32" s="34"/>
    </row>
    <row r="33" spans="1:30" ht="18.75" x14ac:dyDescent="0.2">
      <c r="A33" s="55" t="s">
        <v>43</v>
      </c>
      <c r="B33" s="55"/>
      <c r="C33" s="55"/>
      <c r="E33" s="56">
        <v>3522150</v>
      </c>
      <c r="F33" s="56"/>
      <c r="H33" s="9">
        <v>35420619942</v>
      </c>
      <c r="J33" s="9">
        <v>69339287805.119995</v>
      </c>
      <c r="L33" s="9">
        <v>0</v>
      </c>
      <c r="N33" s="9">
        <v>0</v>
      </c>
      <c r="P33" s="9">
        <v>0</v>
      </c>
      <c r="R33" s="9">
        <v>0</v>
      </c>
      <c r="T33" s="9">
        <v>3522150</v>
      </c>
      <c r="V33" s="9">
        <v>27690</v>
      </c>
      <c r="X33" s="9">
        <v>35420619942</v>
      </c>
      <c r="Z33" s="9">
        <v>96774439482.044998</v>
      </c>
      <c r="AB33" s="10">
        <v>2.2955627397527452</v>
      </c>
      <c r="AD33" s="34"/>
    </row>
    <row r="34" spans="1:30" ht="18.75" x14ac:dyDescent="0.2">
      <c r="A34" s="55" t="s">
        <v>44</v>
      </c>
      <c r="B34" s="55"/>
      <c r="C34" s="55"/>
      <c r="E34" s="56">
        <v>30300084</v>
      </c>
      <c r="F34" s="56"/>
      <c r="H34" s="9">
        <v>184944021804</v>
      </c>
      <c r="J34" s="9">
        <v>427837249710.17603</v>
      </c>
      <c r="L34" s="9">
        <v>0</v>
      </c>
      <c r="N34" s="9">
        <v>0</v>
      </c>
      <c r="P34" s="9">
        <v>0</v>
      </c>
      <c r="R34" s="9">
        <v>0</v>
      </c>
      <c r="T34" s="9">
        <v>30300084</v>
      </c>
      <c r="V34" s="9">
        <v>22750</v>
      </c>
      <c r="X34" s="9">
        <v>184944021804</v>
      </c>
      <c r="Z34" s="9">
        <v>683998413977.96997</v>
      </c>
      <c r="AB34" s="10">
        <v>16.224958590115317</v>
      </c>
      <c r="AD34" s="34"/>
    </row>
    <row r="35" spans="1:30" ht="18.75" x14ac:dyDescent="0.2">
      <c r="A35" s="55" t="s">
        <v>45</v>
      </c>
      <c r="B35" s="55"/>
      <c r="C35" s="55"/>
      <c r="E35" s="56">
        <v>5471764</v>
      </c>
      <c r="F35" s="56"/>
      <c r="H35" s="9">
        <v>78066622882</v>
      </c>
      <c r="J35" s="9">
        <v>114127401895.166</v>
      </c>
      <c r="L35" s="9">
        <v>0</v>
      </c>
      <c r="N35" s="9">
        <v>0</v>
      </c>
      <c r="P35" s="9">
        <v>0</v>
      </c>
      <c r="R35" s="9">
        <v>0</v>
      </c>
      <c r="T35" s="9">
        <v>5471764</v>
      </c>
      <c r="V35" s="9">
        <v>30970</v>
      </c>
      <c r="X35" s="9">
        <v>78066622882</v>
      </c>
      <c r="Z35" s="9">
        <v>168150601174.75201</v>
      </c>
      <c r="AB35" s="10">
        <v>3.9886591623752188</v>
      </c>
      <c r="AD35" s="34"/>
    </row>
    <row r="36" spans="1:30" ht="18.75" x14ac:dyDescent="0.2">
      <c r="A36" s="55" t="s">
        <v>46</v>
      </c>
      <c r="B36" s="55"/>
      <c r="C36" s="55"/>
      <c r="E36" s="56">
        <v>257500</v>
      </c>
      <c r="F36" s="56"/>
      <c r="H36" s="9">
        <v>4208347531</v>
      </c>
      <c r="J36" s="9">
        <v>3927181399.25</v>
      </c>
      <c r="L36" s="9">
        <v>0</v>
      </c>
      <c r="N36" s="9">
        <v>0</v>
      </c>
      <c r="P36" s="9">
        <v>-257500</v>
      </c>
      <c r="R36" s="9">
        <v>4088152460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  <c r="AD36" s="34"/>
    </row>
    <row r="37" spans="1:30" ht="18.75" x14ac:dyDescent="0.2">
      <c r="A37" s="55" t="s">
        <v>47</v>
      </c>
      <c r="B37" s="55"/>
      <c r="C37" s="55"/>
      <c r="E37" s="56">
        <v>7196401</v>
      </c>
      <c r="F37" s="56"/>
      <c r="H37" s="9">
        <v>80422610234</v>
      </c>
      <c r="J37" s="9">
        <v>91116261186.645203</v>
      </c>
      <c r="L37" s="9">
        <v>0</v>
      </c>
      <c r="N37" s="9">
        <v>0</v>
      </c>
      <c r="P37" s="9">
        <v>0</v>
      </c>
      <c r="R37" s="9">
        <v>0</v>
      </c>
      <c r="T37" s="9">
        <v>7196401</v>
      </c>
      <c r="V37" s="9">
        <v>19680</v>
      </c>
      <c r="X37" s="9">
        <v>80422610234</v>
      </c>
      <c r="Z37" s="9">
        <v>140530409102.914</v>
      </c>
      <c r="AB37" s="10">
        <v>3.3334873615952296</v>
      </c>
      <c r="AD37" s="34"/>
    </row>
    <row r="38" spans="1:30" ht="18.75" x14ac:dyDescent="0.2">
      <c r="A38" s="55" t="s">
        <v>48</v>
      </c>
      <c r="B38" s="55"/>
      <c r="C38" s="55"/>
      <c r="E38" s="56">
        <v>750000</v>
      </c>
      <c r="F38" s="56"/>
      <c r="H38" s="9">
        <v>6091062302</v>
      </c>
      <c r="J38" s="9">
        <v>6757358700</v>
      </c>
      <c r="L38" s="9">
        <v>0</v>
      </c>
      <c r="N38" s="9">
        <v>0</v>
      </c>
      <c r="P38" s="9">
        <v>0</v>
      </c>
      <c r="R38" s="9">
        <v>0</v>
      </c>
      <c r="T38" s="9">
        <v>750000</v>
      </c>
      <c r="V38" s="9">
        <v>14880</v>
      </c>
      <c r="X38" s="9">
        <v>6091062302</v>
      </c>
      <c r="Z38" s="9">
        <v>11073733200</v>
      </c>
      <c r="AB38" s="10">
        <v>0.26267730880114587</v>
      </c>
      <c r="AD38" s="34"/>
    </row>
    <row r="39" spans="1:30" ht="18.75" x14ac:dyDescent="0.2">
      <c r="A39" s="55" t="s">
        <v>49</v>
      </c>
      <c r="B39" s="55"/>
      <c r="C39" s="55"/>
      <c r="E39" s="56">
        <v>9835845</v>
      </c>
      <c r="F39" s="56"/>
      <c r="H39" s="9">
        <v>31772903921</v>
      </c>
      <c r="J39" s="9">
        <v>36823777913.179901</v>
      </c>
      <c r="L39" s="9">
        <v>0</v>
      </c>
      <c r="N39" s="9">
        <v>0</v>
      </c>
      <c r="P39" s="9">
        <v>0</v>
      </c>
      <c r="R39" s="9">
        <v>0</v>
      </c>
      <c r="T39" s="9">
        <v>9835845</v>
      </c>
      <c r="V39" s="9">
        <v>5540</v>
      </c>
      <c r="X39" s="9">
        <v>31772903921</v>
      </c>
      <c r="Z39" s="9">
        <v>54069369106.551003</v>
      </c>
      <c r="AB39" s="10">
        <v>1.282566241119538</v>
      </c>
      <c r="AD39" s="34"/>
    </row>
    <row r="40" spans="1:30" ht="18.75" x14ac:dyDescent="0.2">
      <c r="A40" s="55" t="s">
        <v>50</v>
      </c>
      <c r="B40" s="55"/>
      <c r="C40" s="55"/>
      <c r="E40" s="56">
        <v>12450000</v>
      </c>
      <c r="F40" s="56"/>
      <c r="H40" s="9">
        <v>40586769170</v>
      </c>
      <c r="J40" s="9">
        <v>69675214860</v>
      </c>
      <c r="L40" s="9">
        <v>0</v>
      </c>
      <c r="N40" s="9">
        <v>0</v>
      </c>
      <c r="P40" s="9">
        <v>0</v>
      </c>
      <c r="R40" s="9">
        <v>0</v>
      </c>
      <c r="T40" s="9">
        <v>12450000</v>
      </c>
      <c r="V40" s="9">
        <v>7930</v>
      </c>
      <c r="X40" s="9">
        <v>40586769170</v>
      </c>
      <c r="Z40" s="9">
        <v>97965328695</v>
      </c>
      <c r="AB40" s="10">
        <v>2.3238115306428253</v>
      </c>
      <c r="AD40" s="34"/>
    </row>
    <row r="41" spans="1:30" ht="18.75" x14ac:dyDescent="0.2">
      <c r="A41" s="55" t="s">
        <v>51</v>
      </c>
      <c r="B41" s="55"/>
      <c r="C41" s="55"/>
      <c r="E41" s="56">
        <v>360000</v>
      </c>
      <c r="F41" s="56"/>
      <c r="H41" s="9">
        <v>3549219766</v>
      </c>
      <c r="J41" s="9">
        <v>3522161592</v>
      </c>
      <c r="L41" s="9">
        <v>0</v>
      </c>
      <c r="N41" s="9">
        <v>0</v>
      </c>
      <c r="P41" s="9">
        <v>-360000</v>
      </c>
      <c r="R41" s="9">
        <v>4858153944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  <c r="AD41" s="34"/>
    </row>
    <row r="42" spans="1:30" ht="18.75" x14ac:dyDescent="0.2">
      <c r="A42" s="55" t="s">
        <v>52</v>
      </c>
      <c r="B42" s="55"/>
      <c r="C42" s="55"/>
      <c r="E42" s="56">
        <v>401250</v>
      </c>
      <c r="F42" s="56"/>
      <c r="H42" s="9">
        <v>3821953597</v>
      </c>
      <c r="J42" s="9">
        <f>5036576469.375-12</f>
        <v>5036576457.375</v>
      </c>
      <c r="L42" s="9">
        <v>0</v>
      </c>
      <c r="N42" s="9">
        <v>0</v>
      </c>
      <c r="P42" s="9">
        <v>-401250</v>
      </c>
      <c r="R42" s="9">
        <v>6103621008</v>
      </c>
      <c r="T42" s="9">
        <v>0</v>
      </c>
      <c r="V42" s="9">
        <v>0</v>
      </c>
      <c r="X42" s="9">
        <v>0</v>
      </c>
      <c r="Z42" s="9">
        <v>0</v>
      </c>
      <c r="AB42" s="10">
        <v>0</v>
      </c>
      <c r="AD42" s="34"/>
    </row>
    <row r="43" spans="1:30" ht="18.75" x14ac:dyDescent="0.2">
      <c r="A43" s="55" t="s">
        <v>53</v>
      </c>
      <c r="B43" s="55"/>
      <c r="C43" s="55"/>
      <c r="E43" s="56">
        <v>0</v>
      </c>
      <c r="F43" s="56"/>
      <c r="H43" s="9">
        <v>0</v>
      </c>
      <c r="J43" s="9">
        <v>0</v>
      </c>
      <c r="L43" s="9">
        <v>11160000</v>
      </c>
      <c r="N43" s="9">
        <v>39936147027</v>
      </c>
      <c r="P43" s="9">
        <v>0</v>
      </c>
      <c r="R43" s="9">
        <v>0</v>
      </c>
      <c r="T43" s="9">
        <v>11160000</v>
      </c>
      <c r="V43" s="9">
        <v>3563</v>
      </c>
      <c r="X43" s="9">
        <v>39936147027</v>
      </c>
      <c r="Z43" s="9">
        <v>39455711391.599998</v>
      </c>
      <c r="AB43" s="10">
        <v>0.93591925125848263</v>
      </c>
      <c r="AD43" s="34"/>
    </row>
    <row r="44" spans="1:30" ht="18.75" x14ac:dyDescent="0.2">
      <c r="A44" s="55" t="s">
        <v>54</v>
      </c>
      <c r="B44" s="55"/>
      <c r="C44" s="55"/>
      <c r="E44" s="56">
        <v>0</v>
      </c>
      <c r="F44" s="56"/>
      <c r="H44" s="9">
        <v>0</v>
      </c>
      <c r="J44" s="9">
        <v>0</v>
      </c>
      <c r="L44" s="9">
        <v>870000</v>
      </c>
      <c r="N44" s="9">
        <v>14916334788</v>
      </c>
      <c r="P44" s="9">
        <v>0</v>
      </c>
      <c r="R44" s="9">
        <v>0</v>
      </c>
      <c r="T44" s="9">
        <v>870000</v>
      </c>
      <c r="V44" s="9">
        <v>17721</v>
      </c>
      <c r="X44" s="9">
        <v>14916334788</v>
      </c>
      <c r="Z44" s="9">
        <v>15298094502.9</v>
      </c>
      <c r="AB44" s="10">
        <v>0.3628823470126023</v>
      </c>
      <c r="AD44" s="34"/>
    </row>
    <row r="45" spans="1:30" ht="18.75" x14ac:dyDescent="0.2">
      <c r="A45" s="55" t="s">
        <v>55</v>
      </c>
      <c r="B45" s="55"/>
      <c r="C45" s="55"/>
      <c r="E45" s="56">
        <v>0</v>
      </c>
      <c r="F45" s="56"/>
      <c r="H45" s="9">
        <v>0</v>
      </c>
      <c r="J45" s="9">
        <v>0</v>
      </c>
      <c r="L45" s="9">
        <v>250000</v>
      </c>
      <c r="N45" s="9">
        <v>9825911200</v>
      </c>
      <c r="P45" s="9">
        <v>0</v>
      </c>
      <c r="R45" s="9">
        <v>0</v>
      </c>
      <c r="T45" s="9">
        <v>250000</v>
      </c>
      <c r="V45" s="9">
        <v>37550</v>
      </c>
      <c r="X45" s="9">
        <v>9825911200</v>
      </c>
      <c r="Z45" s="9">
        <v>9314934625</v>
      </c>
      <c r="AB45" s="10">
        <v>0.22095727924469144</v>
      </c>
      <c r="AD45" s="34"/>
    </row>
    <row r="46" spans="1:30" ht="18.75" x14ac:dyDescent="0.2">
      <c r="A46" s="55" t="s">
        <v>56</v>
      </c>
      <c r="B46" s="55"/>
      <c r="C46" s="55"/>
      <c r="E46" s="56">
        <v>0</v>
      </c>
      <c r="F46" s="56"/>
      <c r="H46" s="9">
        <v>0</v>
      </c>
      <c r="J46" s="9">
        <v>0</v>
      </c>
      <c r="L46" s="9">
        <v>585000</v>
      </c>
      <c r="N46" s="9">
        <v>4475351625</v>
      </c>
      <c r="P46" s="9">
        <v>0</v>
      </c>
      <c r="R46" s="9">
        <v>0</v>
      </c>
      <c r="T46" s="9">
        <v>585000</v>
      </c>
      <c r="V46" s="9">
        <v>7392</v>
      </c>
      <c r="X46" s="9">
        <v>4475351625</v>
      </c>
      <c r="Z46" s="9">
        <v>4290893006.4000001</v>
      </c>
      <c r="AB46" s="10">
        <v>0.1017832204296569</v>
      </c>
      <c r="AD46" s="34"/>
    </row>
    <row r="47" spans="1:30" ht="18.75" x14ac:dyDescent="0.2">
      <c r="A47" s="55" t="s">
        <v>57</v>
      </c>
      <c r="B47" s="55"/>
      <c r="C47" s="55"/>
      <c r="E47" s="56">
        <v>0</v>
      </c>
      <c r="F47" s="56"/>
      <c r="H47" s="9">
        <v>0</v>
      </c>
      <c r="J47" s="9">
        <v>0</v>
      </c>
      <c r="L47" s="9">
        <v>1600000</v>
      </c>
      <c r="N47" s="9">
        <v>4394475752</v>
      </c>
      <c r="P47" s="9">
        <v>0</v>
      </c>
      <c r="R47" s="9">
        <v>0</v>
      </c>
      <c r="T47" s="9">
        <v>1600000</v>
      </c>
      <c r="V47" s="9">
        <v>3622</v>
      </c>
      <c r="X47" s="9">
        <v>4394475752</v>
      </c>
      <c r="Z47" s="9">
        <v>5750403104</v>
      </c>
      <c r="AB47" s="10">
        <v>0.13640390143050182</v>
      </c>
      <c r="AD47" s="34"/>
    </row>
    <row r="48" spans="1:30" ht="18.75" x14ac:dyDescent="0.2">
      <c r="A48" s="55" t="s">
        <v>58</v>
      </c>
      <c r="B48" s="55"/>
      <c r="C48" s="55"/>
      <c r="E48" s="56">
        <v>0</v>
      </c>
      <c r="F48" s="56"/>
      <c r="H48" s="9">
        <v>0</v>
      </c>
      <c r="J48" s="9">
        <v>0</v>
      </c>
      <c r="L48" s="9">
        <v>438000</v>
      </c>
      <c r="N48" s="9">
        <v>10583709534</v>
      </c>
      <c r="P48" s="9">
        <v>0</v>
      </c>
      <c r="R48" s="9">
        <v>0</v>
      </c>
      <c r="T48" s="9">
        <v>438000</v>
      </c>
      <c r="V48" s="9">
        <v>30000</v>
      </c>
      <c r="X48" s="9">
        <v>10583709534</v>
      </c>
      <c r="Z48" s="9">
        <v>13038427800</v>
      </c>
      <c r="AB48" s="10">
        <v>0.30928134745941366</v>
      </c>
      <c r="AD48" s="34"/>
    </row>
    <row r="49" spans="1:30" ht="18.75" x14ac:dyDescent="0.2">
      <c r="A49" s="57" t="s">
        <v>59</v>
      </c>
      <c r="B49" s="57"/>
      <c r="C49" s="57"/>
      <c r="D49" s="12"/>
      <c r="E49" s="56">
        <v>0</v>
      </c>
      <c r="F49" s="58"/>
      <c r="H49" s="13">
        <v>0</v>
      </c>
      <c r="J49" s="13">
        <v>0</v>
      </c>
      <c r="L49" s="13">
        <v>0</v>
      </c>
      <c r="N49" s="13">
        <v>0</v>
      </c>
      <c r="P49" s="13">
        <v>0</v>
      </c>
      <c r="R49" s="13">
        <v>0</v>
      </c>
      <c r="T49" s="13">
        <v>3370132</v>
      </c>
      <c r="V49" s="24">
        <v>4180</v>
      </c>
      <c r="X49" s="13">
        <v>17737004716</v>
      </c>
      <c r="Z49" s="13">
        <f>13978258076.8952-15</f>
        <v>13978258061.895201</v>
      </c>
      <c r="AB49" s="14">
        <v>0.33157483055728232</v>
      </c>
      <c r="AD49" s="34"/>
    </row>
    <row r="50" spans="1:30" ht="21" x14ac:dyDescent="0.2">
      <c r="A50" s="51" t="s">
        <v>60</v>
      </c>
      <c r="B50" s="51"/>
      <c r="C50" s="51"/>
      <c r="D50" s="51"/>
      <c r="F50" s="16">
        <v>456231554</v>
      </c>
      <c r="H50" s="16">
        <v>2214495197592</v>
      </c>
      <c r="J50" s="16">
        <f>SUM(J9:J49)</f>
        <v>2938627416167.5835</v>
      </c>
      <c r="L50" s="16">
        <f>SUM(L9:L49)</f>
        <v>15103000</v>
      </c>
      <c r="N50" s="16">
        <f>SUM(N9:N49)</f>
        <v>86442067767</v>
      </c>
      <c r="P50" s="16">
        <f>SUM(P9:P49)</f>
        <v>-33612042</v>
      </c>
      <c r="R50" s="16">
        <f>SUM(R9:R49)</f>
        <v>278504865171</v>
      </c>
      <c r="T50" s="16">
        <v>441092644</v>
      </c>
      <c r="V50" s="24"/>
      <c r="X50" s="16">
        <v>2125022575565</v>
      </c>
      <c r="Z50" s="16">
        <f>SUM(Z9:Z49)</f>
        <v>4062263716155.8105</v>
      </c>
      <c r="AB50" s="17">
        <f>SUM(AB9:AB49)</f>
        <v>96.359961119557227</v>
      </c>
    </row>
    <row r="51" spans="1:30" x14ac:dyDescent="0.2">
      <c r="J51" s="25"/>
      <c r="X51" s="25"/>
      <c r="Z51" s="25"/>
    </row>
    <row r="52" spans="1:30" x14ac:dyDescent="0.2">
      <c r="J52" s="25"/>
      <c r="X52" s="25"/>
      <c r="Z52" s="25"/>
    </row>
    <row r="53" spans="1:30" x14ac:dyDescent="0.2">
      <c r="X53" s="25"/>
    </row>
  </sheetData>
  <mergeCells count="103"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A11:C11"/>
    <mergeCell ref="E11:F11"/>
    <mergeCell ref="A12:C12"/>
    <mergeCell ref="E12:F12"/>
    <mergeCell ref="A13:C13"/>
    <mergeCell ref="E13:F13"/>
    <mergeCell ref="A9:C9"/>
    <mergeCell ref="E9:F9"/>
    <mergeCell ref="A10:C10"/>
    <mergeCell ref="E10:F10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50:D50"/>
    <mergeCell ref="AB7:AB8"/>
    <mergeCell ref="Z7:Z8"/>
    <mergeCell ref="X7:X8"/>
    <mergeCell ref="V7:V8"/>
    <mergeCell ref="T7:T8"/>
    <mergeCell ref="A7:C8"/>
    <mergeCell ref="E7:F8"/>
    <mergeCell ref="H7:H8"/>
    <mergeCell ref="J7:J8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30" zoomScaleNormal="100" zoomScaleSheetLayoutView="130" workbookViewId="0">
      <selection activeCell="F63" sqref="F6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/>
    <row r="5" spans="1:13" ht="14.45" customHeight="1" x14ac:dyDescent="0.2">
      <c r="A5" s="64" t="s">
        <v>167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61" t="s">
        <v>95</v>
      </c>
      <c r="C6" s="61" t="s">
        <v>107</v>
      </c>
      <c r="D6" s="61"/>
      <c r="E6" s="61"/>
      <c r="F6" s="61"/>
      <c r="G6" s="61"/>
      <c r="I6" s="61" t="s">
        <v>108</v>
      </c>
      <c r="J6" s="61"/>
      <c r="K6" s="61"/>
      <c r="L6" s="61"/>
      <c r="M6" s="61"/>
    </row>
    <row r="7" spans="1:13" ht="29.1" customHeight="1" x14ac:dyDescent="0.2">
      <c r="A7" s="61"/>
      <c r="C7" s="18" t="s">
        <v>165</v>
      </c>
      <c r="D7" s="3"/>
      <c r="E7" s="18" t="s">
        <v>138</v>
      </c>
      <c r="F7" s="3"/>
      <c r="G7" s="18" t="s">
        <v>166</v>
      </c>
      <c r="I7" s="18" t="s">
        <v>165</v>
      </c>
      <c r="J7" s="3"/>
      <c r="K7" s="18" t="s">
        <v>138</v>
      </c>
      <c r="L7" s="3"/>
      <c r="M7" s="18" t="s">
        <v>166</v>
      </c>
    </row>
    <row r="8" spans="1:13" ht="21.75" customHeight="1" x14ac:dyDescent="0.2">
      <c r="A8" s="5" t="s">
        <v>178</v>
      </c>
      <c r="C8" s="6">
        <v>10619900</v>
      </c>
      <c r="E8" s="6">
        <v>0</v>
      </c>
      <c r="G8" s="6">
        <v>10619900</v>
      </c>
      <c r="I8" s="6">
        <v>309634155</v>
      </c>
      <c r="K8" s="6">
        <v>0</v>
      </c>
      <c r="M8" s="6">
        <v>309634155</v>
      </c>
    </row>
    <row r="9" spans="1:13" ht="21.75" customHeight="1" x14ac:dyDescent="0.2">
      <c r="A9" s="8" t="s">
        <v>179</v>
      </c>
      <c r="C9" s="9">
        <v>0</v>
      </c>
      <c r="E9" s="9">
        <v>0</v>
      </c>
      <c r="G9" s="9">
        <v>0</v>
      </c>
      <c r="I9" s="9">
        <v>744846504</v>
      </c>
      <c r="K9" s="9">
        <v>0</v>
      </c>
      <c r="M9" s="9">
        <v>744846504</v>
      </c>
    </row>
    <row r="10" spans="1:13" ht="21.75" customHeight="1" x14ac:dyDescent="0.2">
      <c r="A10" s="8" t="s">
        <v>180</v>
      </c>
      <c r="C10" s="9">
        <v>0</v>
      </c>
      <c r="E10" s="9">
        <v>0</v>
      </c>
      <c r="G10" s="9">
        <v>0</v>
      </c>
      <c r="I10" s="9">
        <v>348317</v>
      </c>
      <c r="K10" s="9">
        <v>0</v>
      </c>
      <c r="M10" s="9">
        <v>348317</v>
      </c>
    </row>
    <row r="11" spans="1:13" ht="21.75" customHeight="1" x14ac:dyDescent="0.2">
      <c r="A11" s="15" t="s">
        <v>60</v>
      </c>
      <c r="C11" s="16">
        <v>10619900</v>
      </c>
      <c r="E11" s="16">
        <v>0</v>
      </c>
      <c r="G11" s="16">
        <v>10619900</v>
      </c>
      <c r="I11" s="16">
        <v>1054828976</v>
      </c>
      <c r="K11" s="16">
        <v>0</v>
      </c>
      <c r="M11" s="16">
        <v>1054828976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1"/>
  <sheetViews>
    <sheetView rightToLeft="1" view="pageBreakPreview" zoomScale="60" zoomScaleNormal="100" workbookViewId="0">
      <selection activeCell="O46" sqref="O46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2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140625" bestFit="1" customWidth="1"/>
    <col min="16" max="16" width="1.28515625" customWidth="1"/>
    <col min="17" max="17" width="22" bestFit="1" customWidth="1"/>
    <col min="19" max="19" width="24.5703125" bestFit="1" customWidth="1"/>
    <col min="20" max="20" width="14.7109375" bestFit="1" customWidth="1"/>
  </cols>
  <sheetData>
    <row r="1" spans="1:20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0" ht="25.5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0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20" ht="24" x14ac:dyDescent="0.2">
      <c r="A5" s="64" t="s">
        <v>168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20" ht="21" x14ac:dyDescent="0.2">
      <c r="A6" s="61" t="s">
        <v>95</v>
      </c>
      <c r="C6" s="61" t="s">
        <v>107</v>
      </c>
      <c r="D6" s="61"/>
      <c r="E6" s="61"/>
      <c r="F6" s="61"/>
      <c r="G6" s="61"/>
      <c r="H6" s="61"/>
      <c r="I6" s="61"/>
      <c r="K6" s="61" t="s">
        <v>108</v>
      </c>
      <c r="L6" s="61"/>
      <c r="M6" s="61"/>
      <c r="N6" s="61"/>
      <c r="O6" s="61"/>
      <c r="P6" s="61"/>
      <c r="Q6" s="61"/>
    </row>
    <row r="7" spans="1:20" ht="42" x14ac:dyDescent="0.2">
      <c r="A7" s="61"/>
      <c r="C7" s="18" t="s">
        <v>13</v>
      </c>
      <c r="D7" s="3"/>
      <c r="E7" s="18" t="s">
        <v>169</v>
      </c>
      <c r="F7" s="3"/>
      <c r="G7" s="18" t="s">
        <v>170</v>
      </c>
      <c r="H7" s="3"/>
      <c r="I7" s="18" t="s">
        <v>171</v>
      </c>
      <c r="K7" s="18" t="s">
        <v>13</v>
      </c>
      <c r="L7" s="3"/>
      <c r="M7" s="18" t="s">
        <v>169</v>
      </c>
      <c r="N7" s="3"/>
      <c r="O7" s="18" t="s">
        <v>170</v>
      </c>
      <c r="P7" s="3"/>
      <c r="Q7" s="22" t="s">
        <v>171</v>
      </c>
    </row>
    <row r="8" spans="1:20" ht="18.75" x14ac:dyDescent="0.2">
      <c r="A8" s="5" t="s">
        <v>21</v>
      </c>
      <c r="C8" s="6">
        <v>6095000</v>
      </c>
      <c r="E8" s="6">
        <v>80118311760</v>
      </c>
      <c r="G8" s="6">
        <v>41670069675</v>
      </c>
      <c r="I8" s="6">
        <f>E8-G8</f>
        <v>38448242085</v>
      </c>
      <c r="K8" s="6">
        <v>6185118</v>
      </c>
      <c r="M8" s="6">
        <v>101859572865</v>
      </c>
      <c r="O8" s="6">
        <v>65654440932</v>
      </c>
      <c r="Q8" s="19">
        <v>36205131933</v>
      </c>
      <c r="S8" s="40"/>
      <c r="T8" s="45"/>
    </row>
    <row r="9" spans="1:20" ht="18.75" x14ac:dyDescent="0.2">
      <c r="A9" s="46" t="s">
        <v>30</v>
      </c>
      <c r="C9" s="9">
        <v>13875037</v>
      </c>
      <c r="E9" s="9">
        <v>71893958373</v>
      </c>
      <c r="G9" s="9">
        <v>57605242995</v>
      </c>
      <c r="I9" s="39">
        <f t="shared" ref="I9:I16" si="0">E9-G9</f>
        <v>14288715378</v>
      </c>
      <c r="K9" s="9">
        <v>17875037</v>
      </c>
      <c r="M9" s="9">
        <v>93285914489</v>
      </c>
      <c r="O9" s="9">
        <v>81263632984</v>
      </c>
      <c r="Q9" s="20">
        <v>12022281505</v>
      </c>
      <c r="S9" s="41"/>
      <c r="T9" s="45"/>
    </row>
    <row r="10" spans="1:20" ht="18.75" x14ac:dyDescent="0.2">
      <c r="A10" s="46" t="s">
        <v>52</v>
      </c>
      <c r="C10" s="9">
        <v>401250</v>
      </c>
      <c r="E10" s="9">
        <v>6103621008</v>
      </c>
      <c r="G10" s="9">
        <v>5036576469</v>
      </c>
      <c r="I10" s="39">
        <f t="shared" si="0"/>
        <v>1067044539</v>
      </c>
      <c r="K10" s="9">
        <v>535000</v>
      </c>
      <c r="M10" s="9">
        <v>10781864053</v>
      </c>
      <c r="O10" s="9">
        <v>7643907195</v>
      </c>
      <c r="Q10" s="20">
        <v>3137956858</v>
      </c>
      <c r="S10" s="42"/>
      <c r="T10" s="45"/>
    </row>
    <row r="11" spans="1:20" ht="18.75" x14ac:dyDescent="0.2">
      <c r="A11" s="46" t="s">
        <v>42</v>
      </c>
      <c r="C11" s="9">
        <v>1256500</v>
      </c>
      <c r="E11" s="9">
        <v>8110631509</v>
      </c>
      <c r="G11" s="9">
        <v>7518127147</v>
      </c>
      <c r="I11" s="39">
        <f t="shared" si="0"/>
        <v>592504362</v>
      </c>
      <c r="K11" s="9">
        <v>2513000</v>
      </c>
      <c r="M11" s="9">
        <v>17810636564</v>
      </c>
      <c r="O11" s="9">
        <v>15823366652</v>
      </c>
      <c r="Q11" s="20">
        <v>1987269912</v>
      </c>
      <c r="S11" s="43"/>
      <c r="T11" s="45"/>
    </row>
    <row r="12" spans="1:20" ht="18.75" x14ac:dyDescent="0.2">
      <c r="A12" s="46" t="s">
        <v>26</v>
      </c>
      <c r="C12" s="9">
        <v>7485755</v>
      </c>
      <c r="E12" s="9">
        <v>73294236972</v>
      </c>
      <c r="G12" s="9">
        <v>72644765313</v>
      </c>
      <c r="I12" s="39">
        <f t="shared" si="0"/>
        <v>649471659</v>
      </c>
      <c r="K12" s="9">
        <v>9510046</v>
      </c>
      <c r="M12" s="9">
        <v>93175232225</v>
      </c>
      <c r="O12" s="9">
        <v>91845576911</v>
      </c>
      <c r="Q12" s="20">
        <v>1329655314</v>
      </c>
      <c r="S12" s="44"/>
      <c r="T12" s="45"/>
    </row>
    <row r="13" spans="1:20" ht="18.75" x14ac:dyDescent="0.2">
      <c r="A13" s="46" t="s">
        <v>51</v>
      </c>
      <c r="C13" s="9">
        <v>360000</v>
      </c>
      <c r="E13" s="9">
        <v>4858153944</v>
      </c>
      <c r="G13" s="9">
        <v>3522161592</v>
      </c>
      <c r="I13" s="39">
        <f t="shared" si="0"/>
        <v>1335992352</v>
      </c>
      <c r="K13" s="9">
        <v>720000</v>
      </c>
      <c r="M13" s="9">
        <v>9512131252</v>
      </c>
      <c r="O13" s="9">
        <v>7098439536</v>
      </c>
      <c r="Q13" s="20">
        <v>2413691716</v>
      </c>
      <c r="T13" s="45"/>
    </row>
    <row r="14" spans="1:20" ht="18.75" x14ac:dyDescent="0.2">
      <c r="A14" s="46" t="s">
        <v>24</v>
      </c>
      <c r="C14" s="9">
        <v>3881000</v>
      </c>
      <c r="E14" s="9">
        <v>30037799145</v>
      </c>
      <c r="G14" s="9">
        <v>23014295803</v>
      </c>
      <c r="I14" s="39">
        <f t="shared" si="0"/>
        <v>7023503342</v>
      </c>
      <c r="K14" s="9">
        <v>7681001</v>
      </c>
      <c r="M14" s="9">
        <v>56970589940</v>
      </c>
      <c r="O14" s="9">
        <v>54026673591</v>
      </c>
      <c r="Q14" s="20">
        <v>2943916349</v>
      </c>
      <c r="T14" s="45"/>
    </row>
    <row r="15" spans="1:20" ht="18.75" x14ac:dyDescent="0.2">
      <c r="A15" s="46" t="s">
        <v>46</v>
      </c>
      <c r="C15" s="9">
        <v>257500</v>
      </c>
      <c r="E15" s="9">
        <v>4088152460</v>
      </c>
      <c r="G15" s="9">
        <v>3927181399</v>
      </c>
      <c r="I15" s="39">
        <f t="shared" si="0"/>
        <v>160971061</v>
      </c>
      <c r="K15" s="9">
        <v>515000</v>
      </c>
      <c r="M15" s="9">
        <v>9645431670</v>
      </c>
      <c r="O15" s="9">
        <v>8416695058</v>
      </c>
      <c r="Q15" s="20">
        <v>1228736612</v>
      </c>
    </row>
    <row r="16" spans="1:20" ht="18.75" x14ac:dyDescent="0.2">
      <c r="A16" s="8" t="s">
        <v>113</v>
      </c>
      <c r="C16" s="9">
        <v>0</v>
      </c>
      <c r="E16" s="9">
        <v>0</v>
      </c>
      <c r="G16" s="9">
        <v>0</v>
      </c>
      <c r="I16" s="39">
        <f t="shared" si="0"/>
        <v>0</v>
      </c>
      <c r="K16" s="9">
        <v>7100000</v>
      </c>
      <c r="M16" s="9">
        <v>145760594813</v>
      </c>
      <c r="O16" s="9">
        <v>148424587650</v>
      </c>
      <c r="Q16" s="20">
        <v>-2663992837</v>
      </c>
    </row>
    <row r="17" spans="1:17" ht="18.75" x14ac:dyDescent="0.2">
      <c r="A17" s="8" t="s">
        <v>25</v>
      </c>
      <c r="C17" s="9">
        <v>0</v>
      </c>
      <c r="E17" s="9">
        <v>0</v>
      </c>
      <c r="G17" s="9">
        <v>0</v>
      </c>
      <c r="I17" s="39">
        <v>0</v>
      </c>
      <c r="K17" s="9">
        <v>9279766</v>
      </c>
      <c r="M17" s="9">
        <v>81855310899</v>
      </c>
      <c r="O17" s="9">
        <v>80714822582</v>
      </c>
      <c r="Q17" s="20">
        <v>1140488317</v>
      </c>
    </row>
    <row r="18" spans="1:17" ht="18.75" x14ac:dyDescent="0.2">
      <c r="A18" s="8" t="s">
        <v>31</v>
      </c>
      <c r="C18" s="9">
        <v>0</v>
      </c>
      <c r="E18" s="9">
        <v>0</v>
      </c>
      <c r="G18" s="9">
        <v>0</v>
      </c>
      <c r="I18" s="39">
        <v>0</v>
      </c>
      <c r="K18" s="9">
        <v>200000</v>
      </c>
      <c r="M18" s="9">
        <v>2572601426</v>
      </c>
      <c r="O18" s="9">
        <v>4361891400</v>
      </c>
      <c r="Q18" s="20">
        <v>-1789289974</v>
      </c>
    </row>
    <row r="19" spans="1:17" ht="18.75" x14ac:dyDescent="0.2">
      <c r="A19" s="8" t="s">
        <v>20</v>
      </c>
      <c r="C19" s="9">
        <v>0</v>
      </c>
      <c r="E19" s="9">
        <v>0</v>
      </c>
      <c r="G19" s="9">
        <v>0</v>
      </c>
      <c r="I19" s="39">
        <v>0</v>
      </c>
      <c r="K19" s="9">
        <v>1</v>
      </c>
      <c r="M19" s="9">
        <v>1</v>
      </c>
      <c r="O19" s="9">
        <v>3491</v>
      </c>
      <c r="Q19" s="20">
        <v>-3490</v>
      </c>
    </row>
    <row r="20" spans="1:17" ht="18.75" x14ac:dyDescent="0.2">
      <c r="A20" s="8" t="s">
        <v>114</v>
      </c>
      <c r="C20" s="9">
        <v>0</v>
      </c>
      <c r="E20" s="9">
        <v>0</v>
      </c>
      <c r="G20" s="9">
        <v>0</v>
      </c>
      <c r="I20" s="9">
        <v>0</v>
      </c>
      <c r="K20" s="9">
        <v>1750000</v>
      </c>
      <c r="M20" s="9">
        <v>6504443462</v>
      </c>
      <c r="O20" s="9">
        <v>6610432500</v>
      </c>
      <c r="Q20" s="20">
        <v>-105989038</v>
      </c>
    </row>
    <row r="21" spans="1:17" ht="18.75" x14ac:dyDescent="0.2">
      <c r="A21" s="8" t="s">
        <v>43</v>
      </c>
      <c r="C21" s="9">
        <v>0</v>
      </c>
      <c r="E21" s="9">
        <v>0</v>
      </c>
      <c r="G21" s="9">
        <v>0</v>
      </c>
      <c r="I21" s="9">
        <v>0</v>
      </c>
      <c r="K21" s="9">
        <v>2500000</v>
      </c>
      <c r="M21" s="9">
        <v>49917283346</v>
      </c>
      <c r="O21" s="9">
        <v>38182130679</v>
      </c>
      <c r="Q21" s="20">
        <v>11735152667</v>
      </c>
    </row>
    <row r="22" spans="1:17" ht="18.75" x14ac:dyDescent="0.2">
      <c r="A22" s="8" t="s">
        <v>22</v>
      </c>
      <c r="C22" s="9">
        <v>0</v>
      </c>
      <c r="E22" s="9">
        <v>0</v>
      </c>
      <c r="G22" s="9">
        <v>0</v>
      </c>
      <c r="I22" s="9">
        <v>0</v>
      </c>
      <c r="K22" s="9">
        <v>500000</v>
      </c>
      <c r="M22" s="9">
        <v>20114601771</v>
      </c>
      <c r="O22" s="9">
        <v>23216037739</v>
      </c>
      <c r="Q22" s="20">
        <v>-3101435968</v>
      </c>
    </row>
    <row r="23" spans="1:17" ht="18.75" x14ac:dyDescent="0.2">
      <c r="A23" s="8" t="s">
        <v>115</v>
      </c>
      <c r="C23" s="9">
        <v>0</v>
      </c>
      <c r="E23" s="9">
        <v>0</v>
      </c>
      <c r="G23" s="9">
        <v>0</v>
      </c>
      <c r="I23" s="9">
        <v>0</v>
      </c>
      <c r="K23" s="9">
        <v>6980000</v>
      </c>
      <c r="M23" s="9">
        <v>48863588103</v>
      </c>
      <c r="O23" s="9">
        <v>75213003960</v>
      </c>
      <c r="Q23" s="20">
        <v>-26349415857</v>
      </c>
    </row>
    <row r="24" spans="1:17" ht="18.75" x14ac:dyDescent="0.2">
      <c r="A24" s="8" t="s">
        <v>116</v>
      </c>
      <c r="C24" s="9">
        <v>0</v>
      </c>
      <c r="E24" s="9">
        <v>0</v>
      </c>
      <c r="G24" s="9">
        <v>0</v>
      </c>
      <c r="I24" s="9">
        <v>0</v>
      </c>
      <c r="K24" s="9">
        <v>13200000</v>
      </c>
      <c r="M24" s="9">
        <v>41201384400</v>
      </c>
      <c r="O24" s="9">
        <v>52656418980</v>
      </c>
      <c r="Q24" s="20">
        <v>-11455034580</v>
      </c>
    </row>
    <row r="25" spans="1:17" ht="18.75" x14ac:dyDescent="0.2">
      <c r="A25" s="8" t="s">
        <v>117</v>
      </c>
      <c r="C25" s="9">
        <v>0</v>
      </c>
      <c r="E25" s="9">
        <v>0</v>
      </c>
      <c r="G25" s="9">
        <v>0</v>
      </c>
      <c r="I25" s="9">
        <v>0</v>
      </c>
      <c r="K25" s="9">
        <v>1500000</v>
      </c>
      <c r="M25" s="9">
        <v>5819608384</v>
      </c>
      <c r="O25" s="9">
        <v>7231713750</v>
      </c>
      <c r="Q25" s="20">
        <v>-1412105366</v>
      </c>
    </row>
    <row r="26" spans="1:17" ht="18.75" x14ac:dyDescent="0.2">
      <c r="A26" s="8" t="s">
        <v>118</v>
      </c>
      <c r="C26" s="9">
        <v>0</v>
      </c>
      <c r="E26" s="9">
        <v>0</v>
      </c>
      <c r="G26" s="9">
        <v>0</v>
      </c>
      <c r="I26" s="9">
        <v>0</v>
      </c>
      <c r="K26" s="9">
        <v>13360388</v>
      </c>
      <c r="M26" s="9">
        <v>96002921430</v>
      </c>
      <c r="O26" s="9">
        <v>124707591762</v>
      </c>
      <c r="Q26" s="20">
        <v>-28704670332</v>
      </c>
    </row>
    <row r="27" spans="1:17" ht="18.75" x14ac:dyDescent="0.2">
      <c r="A27" s="8" t="s">
        <v>119</v>
      </c>
      <c r="C27" s="9">
        <v>0</v>
      </c>
      <c r="E27" s="9">
        <v>0</v>
      </c>
      <c r="G27" s="9">
        <v>0</v>
      </c>
      <c r="I27" s="9">
        <v>0</v>
      </c>
      <c r="K27" s="9">
        <v>7123249</v>
      </c>
      <c r="M27" s="9">
        <v>39706029623</v>
      </c>
      <c r="O27" s="9">
        <v>53814579080</v>
      </c>
      <c r="Q27" s="20">
        <v>-14108549457</v>
      </c>
    </row>
    <row r="28" spans="1:17" ht="18.75" x14ac:dyDescent="0.2">
      <c r="A28" s="8" t="s">
        <v>120</v>
      </c>
      <c r="C28" s="9">
        <v>0</v>
      </c>
      <c r="E28" s="9">
        <v>0</v>
      </c>
      <c r="G28" s="9">
        <v>0</v>
      </c>
      <c r="I28" s="9">
        <v>0</v>
      </c>
      <c r="K28" s="9">
        <v>5541235</v>
      </c>
      <c r="M28" s="9">
        <v>12356954050</v>
      </c>
      <c r="O28" s="9">
        <v>12356954050</v>
      </c>
      <c r="Q28" s="20">
        <v>0</v>
      </c>
    </row>
    <row r="29" spans="1:17" ht="18.75" x14ac:dyDescent="0.2">
      <c r="A29" s="8" t="s">
        <v>121</v>
      </c>
      <c r="C29" s="9">
        <v>0</v>
      </c>
      <c r="E29" s="9">
        <v>0</v>
      </c>
      <c r="G29" s="9">
        <v>0</v>
      </c>
      <c r="I29" s="9">
        <v>0</v>
      </c>
      <c r="K29" s="9">
        <v>14541989</v>
      </c>
      <c r="M29" s="9">
        <v>165384257005</v>
      </c>
      <c r="O29" s="9">
        <v>163491299711</v>
      </c>
      <c r="Q29" s="20">
        <v>1892957294</v>
      </c>
    </row>
    <row r="30" spans="1:17" ht="18.75" x14ac:dyDescent="0.2">
      <c r="A30" s="8" t="s">
        <v>122</v>
      </c>
      <c r="C30" s="9">
        <v>0</v>
      </c>
      <c r="E30" s="9">
        <v>0</v>
      </c>
      <c r="G30" s="9">
        <v>0</v>
      </c>
      <c r="I30" s="9">
        <v>0</v>
      </c>
      <c r="K30" s="9">
        <v>9147592</v>
      </c>
      <c r="M30" s="9">
        <v>24585197351</v>
      </c>
      <c r="O30" s="9">
        <v>23536754216</v>
      </c>
      <c r="Q30" s="20">
        <v>1048443135</v>
      </c>
    </row>
    <row r="31" spans="1:17" ht="18.75" x14ac:dyDescent="0.2">
      <c r="A31" s="8" t="s">
        <v>49</v>
      </c>
      <c r="C31" s="9">
        <v>0</v>
      </c>
      <c r="E31" s="9">
        <v>0</v>
      </c>
      <c r="G31" s="9">
        <v>0</v>
      </c>
      <c r="I31" s="9">
        <v>0</v>
      </c>
      <c r="K31" s="9">
        <v>9905390</v>
      </c>
      <c r="M31" s="9">
        <v>33152078606</v>
      </c>
      <c r="O31" s="9">
        <v>57530744031</v>
      </c>
      <c r="Q31" s="20">
        <v>-24378665425</v>
      </c>
    </row>
    <row r="32" spans="1:17" ht="18.75" x14ac:dyDescent="0.2">
      <c r="A32" s="8" t="s">
        <v>28</v>
      </c>
      <c r="C32" s="9">
        <v>0</v>
      </c>
      <c r="E32" s="9">
        <v>0</v>
      </c>
      <c r="G32" s="9">
        <v>0</v>
      </c>
      <c r="I32" s="9">
        <v>0</v>
      </c>
      <c r="K32" s="9">
        <v>1</v>
      </c>
      <c r="M32" s="9">
        <v>1</v>
      </c>
      <c r="O32" s="9">
        <v>5336</v>
      </c>
      <c r="Q32" s="20">
        <v>-5335</v>
      </c>
    </row>
    <row r="33" spans="1:17" ht="18.75" x14ac:dyDescent="0.2">
      <c r="A33" s="8" t="s">
        <v>44</v>
      </c>
      <c r="C33" s="9">
        <v>0</v>
      </c>
      <c r="E33" s="9">
        <v>0</v>
      </c>
      <c r="G33" s="9">
        <v>0</v>
      </c>
      <c r="I33" s="9">
        <v>0</v>
      </c>
      <c r="K33" s="9">
        <v>4000001</v>
      </c>
      <c r="M33" s="9">
        <v>24159391307</v>
      </c>
      <c r="O33" s="9">
        <v>26242926517</v>
      </c>
      <c r="Q33" s="20">
        <v>-2083535210</v>
      </c>
    </row>
    <row r="34" spans="1:17" ht="18.75" x14ac:dyDescent="0.2">
      <c r="A34" s="8" t="s">
        <v>123</v>
      </c>
      <c r="C34" s="9">
        <v>0</v>
      </c>
      <c r="E34" s="9">
        <v>0</v>
      </c>
      <c r="G34" s="9">
        <v>0</v>
      </c>
      <c r="I34" s="9">
        <v>0</v>
      </c>
      <c r="K34" s="9">
        <v>4815267</v>
      </c>
      <c r="M34" s="9">
        <v>25464798101</v>
      </c>
      <c r="O34" s="9">
        <v>27523042927</v>
      </c>
      <c r="Q34" s="20">
        <v>-2058244826</v>
      </c>
    </row>
    <row r="35" spans="1:17" ht="18.75" x14ac:dyDescent="0.2">
      <c r="A35" s="8" t="s">
        <v>124</v>
      </c>
      <c r="C35" s="9">
        <v>0</v>
      </c>
      <c r="E35" s="9">
        <v>0</v>
      </c>
      <c r="G35" s="9">
        <v>0</v>
      </c>
      <c r="I35" s="9">
        <v>0</v>
      </c>
      <c r="K35" s="9">
        <v>200000</v>
      </c>
      <c r="M35" s="9">
        <v>6607399876</v>
      </c>
      <c r="O35" s="9">
        <v>6033883500</v>
      </c>
      <c r="Q35" s="20">
        <v>573516376</v>
      </c>
    </row>
    <row r="36" spans="1:17" ht="18.75" x14ac:dyDescent="0.2">
      <c r="A36" s="8" t="s">
        <v>48</v>
      </c>
      <c r="C36" s="9">
        <v>0</v>
      </c>
      <c r="E36" s="9">
        <v>0</v>
      </c>
      <c r="G36" s="9">
        <v>0</v>
      </c>
      <c r="I36" s="9">
        <v>0</v>
      </c>
      <c r="K36" s="9">
        <v>750000</v>
      </c>
      <c r="M36" s="9">
        <v>7255974564</v>
      </c>
      <c r="O36" s="9">
        <v>6091062298</v>
      </c>
      <c r="Q36" s="20">
        <v>1164912266</v>
      </c>
    </row>
    <row r="37" spans="1:17" ht="18.75" x14ac:dyDescent="0.2">
      <c r="A37" s="8" t="s">
        <v>125</v>
      </c>
      <c r="C37" s="9">
        <v>0</v>
      </c>
      <c r="E37" s="9">
        <v>0</v>
      </c>
      <c r="G37" s="9">
        <v>0</v>
      </c>
      <c r="I37" s="9">
        <v>0</v>
      </c>
      <c r="K37" s="9">
        <v>3930919</v>
      </c>
      <c r="M37" s="9">
        <v>71672388213</v>
      </c>
      <c r="O37" s="9">
        <v>57342698930</v>
      </c>
      <c r="Q37" s="20">
        <v>14329689283</v>
      </c>
    </row>
    <row r="38" spans="1:17" ht="18.75" x14ac:dyDescent="0.2">
      <c r="A38" s="8" t="s">
        <v>126</v>
      </c>
      <c r="C38" s="9">
        <v>0</v>
      </c>
      <c r="E38" s="9">
        <v>0</v>
      </c>
      <c r="G38" s="9">
        <v>0</v>
      </c>
      <c r="I38" s="9">
        <v>0</v>
      </c>
      <c r="K38" s="9">
        <v>34753248</v>
      </c>
      <c r="M38" s="9">
        <v>40630324207</v>
      </c>
      <c r="O38" s="9">
        <v>44150383770</v>
      </c>
      <c r="Q38" s="20">
        <v>-3520059563</v>
      </c>
    </row>
    <row r="39" spans="1:17" ht="18.75" x14ac:dyDescent="0.2">
      <c r="A39" s="11" t="s">
        <v>38</v>
      </c>
      <c r="C39" s="13">
        <v>0</v>
      </c>
      <c r="E39" s="13">
        <v>0</v>
      </c>
      <c r="G39" s="13">
        <v>0</v>
      </c>
      <c r="I39" s="13">
        <v>0</v>
      </c>
      <c r="K39" s="13">
        <v>7200000</v>
      </c>
      <c r="M39" s="13">
        <v>22489387333</v>
      </c>
      <c r="O39" s="13">
        <v>25035745609</v>
      </c>
      <c r="Q39" s="21">
        <v>-2546358276</v>
      </c>
    </row>
    <row r="40" spans="1:17" ht="21.75" thickBot="1" x14ac:dyDescent="0.25">
      <c r="A40" s="15" t="s">
        <v>60</v>
      </c>
      <c r="C40" s="16">
        <v>33612042</v>
      </c>
      <c r="E40" s="16">
        <v>278504865171</v>
      </c>
      <c r="G40" s="16">
        <f>SUM(G8:G39)</f>
        <v>214938420393</v>
      </c>
      <c r="I40" s="16">
        <f>SUM(I8:I39)</f>
        <v>63566444778</v>
      </c>
      <c r="K40" s="16">
        <v>203813248</v>
      </c>
      <c r="M40" s="16">
        <v>1365117891330</v>
      </c>
      <c r="O40" s="16">
        <v>1396241447327</v>
      </c>
      <c r="Q40" s="23">
        <v>-31123555997</v>
      </c>
    </row>
    <row r="41" spans="1:17" ht="13.5" thickTop="1" x14ac:dyDescent="0.2">
      <c r="G41" s="25"/>
      <c r="I41" s="25"/>
    </row>
    <row r="42" spans="1:17" x14ac:dyDescent="0.2">
      <c r="I42" s="25"/>
      <c r="Q42" s="25"/>
    </row>
    <row r="43" spans="1:17" x14ac:dyDescent="0.2">
      <c r="G43" s="25"/>
      <c r="I43" s="25"/>
      <c r="Q43" s="25"/>
    </row>
    <row r="44" spans="1:17" x14ac:dyDescent="0.2">
      <c r="I44" s="25"/>
      <c r="Q44" s="25"/>
    </row>
    <row r="45" spans="1:17" ht="18.75" x14ac:dyDescent="0.2">
      <c r="I45" s="45"/>
      <c r="Q45" s="25"/>
    </row>
    <row r="46" spans="1:17" ht="18.75" x14ac:dyDescent="0.2">
      <c r="I46" s="45"/>
      <c r="Q46" s="25"/>
    </row>
    <row r="47" spans="1:17" ht="18.75" x14ac:dyDescent="0.2">
      <c r="G47" s="25"/>
      <c r="I47" s="45"/>
      <c r="Q47" s="25"/>
    </row>
    <row r="48" spans="1:17" ht="18.75" x14ac:dyDescent="0.2">
      <c r="G48" s="25"/>
      <c r="I48" s="45"/>
      <c r="M48" s="25"/>
    </row>
    <row r="49" spans="9:9" ht="18.75" x14ac:dyDescent="0.2">
      <c r="I49" s="45"/>
    </row>
    <row r="50" spans="9:9" ht="18.75" x14ac:dyDescent="0.2">
      <c r="I50" s="45"/>
    </row>
    <row r="51" spans="9:9" ht="18.75" x14ac:dyDescent="0.2">
      <c r="I51" s="4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3"/>
  <sheetViews>
    <sheetView rightToLeft="1" view="pageBreakPreview" zoomScale="60" zoomScaleNormal="100" workbookViewId="0">
      <selection activeCell="Y38" sqref="Y38"/>
    </sheetView>
  </sheetViews>
  <sheetFormatPr defaultRowHeight="12.75" x14ac:dyDescent="0.2"/>
  <cols>
    <col min="1" max="1" width="25.42578125" bestFit="1" customWidth="1"/>
    <col min="2" max="2" width="1.28515625" customWidth="1"/>
    <col min="3" max="3" width="13.42578125" bestFit="1" customWidth="1"/>
    <col min="4" max="4" width="1.28515625" customWidth="1"/>
    <col min="5" max="5" width="18.425781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2.7109375" customWidth="1"/>
    <col min="14" max="14" width="1.28515625" customWidth="1"/>
    <col min="15" max="15" width="19.140625" bestFit="1" customWidth="1"/>
    <col min="16" max="16" width="1.28515625" customWidth="1"/>
    <col min="17" max="17" width="27.7109375" bestFit="1" customWidth="1"/>
  </cols>
  <sheetData>
    <row r="1" spans="1:17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5.5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7" ht="24" x14ac:dyDescent="0.2">
      <c r="A5" s="64" t="s">
        <v>172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21" x14ac:dyDescent="0.2">
      <c r="A6" s="61" t="s">
        <v>95</v>
      </c>
      <c r="C6" s="61" t="s">
        <v>107</v>
      </c>
      <c r="D6" s="61"/>
      <c r="E6" s="61"/>
      <c r="F6" s="61"/>
      <c r="G6" s="61"/>
      <c r="H6" s="61"/>
      <c r="I6" s="61"/>
      <c r="K6" s="61" t="s">
        <v>108</v>
      </c>
      <c r="L6" s="61"/>
      <c r="M6" s="61"/>
      <c r="N6" s="61"/>
      <c r="O6" s="61"/>
      <c r="P6" s="61"/>
      <c r="Q6" s="61"/>
    </row>
    <row r="7" spans="1:17" ht="21" x14ac:dyDescent="0.2">
      <c r="A7" s="61"/>
      <c r="C7" s="18" t="s">
        <v>13</v>
      </c>
      <c r="D7" s="3"/>
      <c r="E7" s="18" t="s">
        <v>15</v>
      </c>
      <c r="F7" s="3"/>
      <c r="G7" s="18" t="s">
        <v>170</v>
      </c>
      <c r="H7" s="3"/>
      <c r="I7" s="18" t="s">
        <v>173</v>
      </c>
      <c r="K7" s="18" t="s">
        <v>13</v>
      </c>
      <c r="L7" s="3"/>
      <c r="M7" s="18" t="s">
        <v>15</v>
      </c>
      <c r="N7" s="3"/>
      <c r="O7" s="18" t="s">
        <v>170</v>
      </c>
      <c r="P7" s="3"/>
      <c r="Q7" s="22" t="s">
        <v>173</v>
      </c>
    </row>
    <row r="8" spans="1:17" ht="18.75" x14ac:dyDescent="0.2">
      <c r="A8" s="31" t="s">
        <v>59</v>
      </c>
      <c r="C8" s="32">
        <v>3370132</v>
      </c>
      <c r="E8" s="32">
        <v>13978258076</v>
      </c>
      <c r="G8" s="32">
        <v>17737004716</v>
      </c>
      <c r="I8" s="32">
        <v>-3758746639</v>
      </c>
      <c r="K8" s="32">
        <v>3370132</v>
      </c>
      <c r="M8" s="32">
        <v>13978258076</v>
      </c>
      <c r="O8" s="32">
        <v>17737004716</v>
      </c>
      <c r="Q8" s="32">
        <v>-3758746639</v>
      </c>
    </row>
    <row r="9" spans="1:17" ht="18.75" x14ac:dyDescent="0.2">
      <c r="A9" s="8" t="s">
        <v>30</v>
      </c>
      <c r="C9" s="9">
        <v>5620568</v>
      </c>
      <c r="E9" s="9">
        <v>29168342878</v>
      </c>
      <c r="G9" s="9">
        <v>32155111441</v>
      </c>
      <c r="I9" s="9">
        <v>-2986768562</v>
      </c>
      <c r="K9" s="9">
        <v>5620568</v>
      </c>
      <c r="M9" s="9">
        <v>29168342878</v>
      </c>
      <c r="O9" s="9">
        <v>23335014165</v>
      </c>
      <c r="Q9" s="20">
        <v>5833328713</v>
      </c>
    </row>
    <row r="10" spans="1:17" ht="18.75" x14ac:dyDescent="0.2">
      <c r="A10" s="8" t="s">
        <v>55</v>
      </c>
      <c r="C10" s="9">
        <v>250000</v>
      </c>
      <c r="E10" s="9">
        <v>9314934625</v>
      </c>
      <c r="G10" s="9">
        <v>9825911200</v>
      </c>
      <c r="I10" s="9">
        <v>-510976575</v>
      </c>
      <c r="K10" s="9">
        <v>250000</v>
      </c>
      <c r="M10" s="9">
        <v>9314934625</v>
      </c>
      <c r="O10" s="9">
        <v>9825911200</v>
      </c>
      <c r="Q10" s="20">
        <v>-510976575</v>
      </c>
    </row>
    <row r="11" spans="1:17" ht="18.75" x14ac:dyDescent="0.2">
      <c r="A11" s="8" t="s">
        <v>53</v>
      </c>
      <c r="C11" s="9">
        <v>11160000</v>
      </c>
      <c r="E11" s="9">
        <v>39455711391</v>
      </c>
      <c r="G11" s="9">
        <v>39936147027</v>
      </c>
      <c r="I11" s="9">
        <v>-480435635</v>
      </c>
      <c r="K11" s="9">
        <v>11160000</v>
      </c>
      <c r="M11" s="9">
        <v>39455711391</v>
      </c>
      <c r="O11" s="9">
        <v>39936147027</v>
      </c>
      <c r="Q11" s="20">
        <v>-480435635</v>
      </c>
    </row>
    <row r="12" spans="1:17" ht="18.75" x14ac:dyDescent="0.2">
      <c r="A12" s="27" t="s">
        <v>56</v>
      </c>
      <c r="C12" s="35">
        <v>585000</v>
      </c>
      <c r="E12" s="35">
        <v>4290893006</v>
      </c>
      <c r="G12" s="35">
        <v>4475351625</v>
      </c>
      <c r="I12" s="35">
        <v>-184458618</v>
      </c>
      <c r="K12" s="35">
        <v>585000</v>
      </c>
      <c r="M12" s="35">
        <v>4290893006</v>
      </c>
      <c r="O12" s="35">
        <v>4475351625</v>
      </c>
      <c r="Q12" s="35">
        <v>-184458618</v>
      </c>
    </row>
    <row r="13" spans="1:17" ht="18.75" x14ac:dyDescent="0.2">
      <c r="A13" s="8" t="s">
        <v>38</v>
      </c>
      <c r="C13" s="9">
        <v>101424578</v>
      </c>
      <c r="E13" s="9">
        <v>131034016947</v>
      </c>
      <c r="G13" s="9">
        <v>131034016947</v>
      </c>
      <c r="I13" s="9">
        <v>0</v>
      </c>
      <c r="K13" s="9">
        <v>101424578</v>
      </c>
      <c r="M13" s="9">
        <v>131034016947</v>
      </c>
      <c r="O13" s="9">
        <v>274355512078</v>
      </c>
      <c r="Q13" s="20">
        <v>-143321495130</v>
      </c>
    </row>
    <row r="14" spans="1:17" ht="18.75" x14ac:dyDescent="0.2">
      <c r="A14" s="8" t="s">
        <v>37</v>
      </c>
      <c r="C14" s="9">
        <v>3848189</v>
      </c>
      <c r="E14" s="9">
        <v>14639908541</v>
      </c>
      <c r="G14" s="9">
        <v>14639908541</v>
      </c>
      <c r="I14" s="9">
        <v>0</v>
      </c>
      <c r="K14" s="9">
        <v>3848189</v>
      </c>
      <c r="M14" s="9">
        <v>14639908541</v>
      </c>
      <c r="O14" s="9">
        <v>51506790147</v>
      </c>
      <c r="Q14" s="20">
        <v>-36866881605</v>
      </c>
    </row>
    <row r="15" spans="1:17" ht="18.75" x14ac:dyDescent="0.2">
      <c r="A15" s="8" t="s">
        <v>54</v>
      </c>
      <c r="C15" s="9">
        <v>870000</v>
      </c>
      <c r="E15" s="9">
        <v>15298094502</v>
      </c>
      <c r="G15" s="9">
        <v>14916334788</v>
      </c>
      <c r="I15" s="9">
        <v>381759714</v>
      </c>
      <c r="K15" s="9">
        <v>870000</v>
      </c>
      <c r="M15" s="9">
        <v>15298094502</v>
      </c>
      <c r="O15" s="9">
        <v>14916334788</v>
      </c>
      <c r="Q15" s="20">
        <v>381759714</v>
      </c>
    </row>
    <row r="16" spans="1:17" ht="18.75" x14ac:dyDescent="0.2">
      <c r="A16" s="8" t="s">
        <v>57</v>
      </c>
      <c r="C16" s="9">
        <v>1600000</v>
      </c>
      <c r="E16" s="9">
        <v>5750403104</v>
      </c>
      <c r="G16" s="9">
        <v>4394475752</v>
      </c>
      <c r="I16" s="9">
        <v>1355927352</v>
      </c>
      <c r="K16" s="9">
        <v>1600000</v>
      </c>
      <c r="M16" s="9">
        <v>5750403104</v>
      </c>
      <c r="O16" s="9">
        <v>4394475752</v>
      </c>
      <c r="Q16" s="20">
        <v>1355927352</v>
      </c>
    </row>
    <row r="17" spans="1:17" ht="18.75" x14ac:dyDescent="0.2">
      <c r="A17" s="8" t="s">
        <v>23</v>
      </c>
      <c r="C17" s="9">
        <v>800000</v>
      </c>
      <c r="E17" s="9">
        <v>3752368232</v>
      </c>
      <c r="G17" s="9">
        <v>2275870472</v>
      </c>
      <c r="I17" s="9">
        <v>1476497760</v>
      </c>
      <c r="K17" s="9">
        <v>800000</v>
      </c>
      <c r="M17" s="9">
        <v>3752368232</v>
      </c>
      <c r="O17" s="9">
        <v>2299664272</v>
      </c>
      <c r="Q17" s="20">
        <v>1452703960</v>
      </c>
    </row>
    <row r="18" spans="1:17" ht="18.75" x14ac:dyDescent="0.2">
      <c r="A18" s="8" t="s">
        <v>41</v>
      </c>
      <c r="C18" s="9">
        <v>3000000</v>
      </c>
      <c r="E18" s="9">
        <v>71264831400</v>
      </c>
      <c r="G18" s="9">
        <v>69410278770</v>
      </c>
      <c r="I18" s="9">
        <v>1854552629</v>
      </c>
      <c r="K18" s="9">
        <v>3000000</v>
      </c>
      <c r="M18" s="9">
        <v>71264831400</v>
      </c>
      <c r="O18" s="9">
        <v>51841695600</v>
      </c>
      <c r="Q18" s="20">
        <v>19423135800</v>
      </c>
    </row>
    <row r="19" spans="1:17" ht="18.75" x14ac:dyDescent="0.2">
      <c r="A19" s="8" t="s">
        <v>58</v>
      </c>
      <c r="C19" s="9">
        <v>438000</v>
      </c>
      <c r="E19" s="9">
        <v>13038427800</v>
      </c>
      <c r="G19" s="9">
        <v>10583709534</v>
      </c>
      <c r="I19" s="9">
        <v>2454718266</v>
      </c>
      <c r="K19" s="9">
        <v>438000</v>
      </c>
      <c r="M19" s="9">
        <v>13038427800</v>
      </c>
      <c r="O19" s="9">
        <v>10583709534</v>
      </c>
      <c r="Q19" s="20">
        <v>2454718266</v>
      </c>
    </row>
    <row r="20" spans="1:17" ht="18.75" x14ac:dyDescent="0.2">
      <c r="A20" s="8" t="s">
        <v>48</v>
      </c>
      <c r="C20" s="9">
        <v>750000</v>
      </c>
      <c r="E20" s="9">
        <v>11073733200</v>
      </c>
      <c r="G20" s="9">
        <v>6757358700</v>
      </c>
      <c r="I20" s="9">
        <v>4316374500</v>
      </c>
      <c r="K20" s="9">
        <v>750000</v>
      </c>
      <c r="M20" s="9">
        <v>11073733200</v>
      </c>
      <c r="O20" s="9">
        <v>6091062311</v>
      </c>
      <c r="Q20" s="20">
        <v>4982670889</v>
      </c>
    </row>
    <row r="21" spans="1:17" ht="18.75" x14ac:dyDescent="0.2">
      <c r="A21" s="8" t="s">
        <v>27</v>
      </c>
      <c r="C21" s="9">
        <v>1384334</v>
      </c>
      <c r="E21" s="9">
        <v>19711634958</v>
      </c>
      <c r="G21" s="9">
        <v>12275656593</v>
      </c>
      <c r="I21" s="9">
        <v>7435978365</v>
      </c>
      <c r="K21" s="9">
        <v>1384334</v>
      </c>
      <c r="M21" s="9">
        <v>19711634958</v>
      </c>
      <c r="O21" s="9">
        <v>16642305610</v>
      </c>
      <c r="Q21" s="20">
        <v>3069329348</v>
      </c>
    </row>
    <row r="22" spans="1:17" ht="18.75" x14ac:dyDescent="0.2">
      <c r="A22" s="8" t="s">
        <v>25</v>
      </c>
      <c r="C22" s="9">
        <v>4759003</v>
      </c>
      <c r="E22" s="9">
        <v>36549951118</v>
      </c>
      <c r="G22" s="9">
        <v>29084127770</v>
      </c>
      <c r="I22" s="9">
        <v>7465823348</v>
      </c>
      <c r="K22" s="9">
        <v>4759003</v>
      </c>
      <c r="M22" s="9">
        <v>36549951118</v>
      </c>
      <c r="O22" s="9">
        <v>31985893140</v>
      </c>
      <c r="Q22" s="20">
        <v>4564057978</v>
      </c>
    </row>
    <row r="23" spans="1:17" ht="18.75" x14ac:dyDescent="0.2">
      <c r="A23" s="8" t="s">
        <v>31</v>
      </c>
      <c r="C23" s="9">
        <v>7197273</v>
      </c>
      <c r="E23" s="9">
        <v>125121499156</v>
      </c>
      <c r="G23" s="9">
        <v>113837710990</v>
      </c>
      <c r="I23" s="9">
        <v>11283788166</v>
      </c>
      <c r="K23" s="9">
        <v>7197273</v>
      </c>
      <c r="M23" s="9">
        <v>125121499156</v>
      </c>
      <c r="O23" s="9">
        <v>148234722469</v>
      </c>
      <c r="Q23" s="20">
        <v>-23113223312</v>
      </c>
    </row>
    <row r="24" spans="1:17" ht="18.75" x14ac:dyDescent="0.2">
      <c r="A24" s="8" t="s">
        <v>33</v>
      </c>
      <c r="C24" s="9">
        <v>10784423</v>
      </c>
      <c r="E24" s="9">
        <v>55431487744</v>
      </c>
      <c r="G24" s="9">
        <v>42552764001</v>
      </c>
      <c r="I24" s="9">
        <v>12878723743</v>
      </c>
      <c r="K24" s="9">
        <v>10784423</v>
      </c>
      <c r="M24" s="9">
        <v>55431487744</v>
      </c>
      <c r="O24" s="9">
        <v>67560808261</v>
      </c>
      <c r="Q24" s="20">
        <v>-12129320516</v>
      </c>
    </row>
    <row r="25" spans="1:17" ht="18.75" x14ac:dyDescent="0.2">
      <c r="A25" s="8" t="s">
        <v>49</v>
      </c>
      <c r="C25" s="9">
        <v>9835845</v>
      </c>
      <c r="E25" s="9">
        <v>54069369106</v>
      </c>
      <c r="G25" s="9">
        <v>36823777913</v>
      </c>
      <c r="I25" s="9">
        <v>17245591193</v>
      </c>
      <c r="K25" s="9">
        <v>9835845</v>
      </c>
      <c r="M25" s="9">
        <v>54069369106</v>
      </c>
      <c r="O25" s="9">
        <v>54582591469</v>
      </c>
      <c r="Q25" s="20">
        <v>-513222362</v>
      </c>
    </row>
    <row r="26" spans="1:17" ht="18.75" x14ac:dyDescent="0.2">
      <c r="A26" s="8" t="s">
        <v>21</v>
      </c>
      <c r="C26" s="9">
        <v>15635559</v>
      </c>
      <c r="E26" s="9">
        <v>206500605476</v>
      </c>
      <c r="G26" s="9">
        <v>183615784751</v>
      </c>
      <c r="I26" s="9">
        <v>22884820725</v>
      </c>
      <c r="K26" s="9">
        <v>15635559</v>
      </c>
      <c r="M26" s="9">
        <v>206500605476</v>
      </c>
      <c r="O26" s="9">
        <v>106896609216</v>
      </c>
      <c r="Q26" s="20">
        <v>99603996260</v>
      </c>
    </row>
    <row r="27" spans="1:17" ht="18.75" x14ac:dyDescent="0.2">
      <c r="A27" s="8" t="s">
        <v>35</v>
      </c>
      <c r="C27" s="9">
        <v>711458</v>
      </c>
      <c r="E27" s="9">
        <v>119081067915</v>
      </c>
      <c r="G27" s="9">
        <v>93920709481</v>
      </c>
      <c r="I27" s="9">
        <v>25160358434</v>
      </c>
      <c r="K27" s="9">
        <v>711458</v>
      </c>
      <c r="M27" s="9">
        <v>119081067915</v>
      </c>
      <c r="O27" s="9">
        <v>84492149830</v>
      </c>
      <c r="Q27" s="20">
        <v>34588918085</v>
      </c>
    </row>
    <row r="28" spans="1:17" ht="18.75" x14ac:dyDescent="0.2">
      <c r="A28" s="8" t="s">
        <v>40</v>
      </c>
      <c r="C28" s="9">
        <v>43274421</v>
      </c>
      <c r="E28" s="9">
        <v>86223338729</v>
      </c>
      <c r="G28" s="9">
        <v>60545272713</v>
      </c>
      <c r="I28" s="9">
        <v>25678066016</v>
      </c>
      <c r="K28" s="9">
        <v>43274421</v>
      </c>
      <c r="M28" s="9">
        <v>86223338729</v>
      </c>
      <c r="O28" s="9">
        <v>87550104432</v>
      </c>
      <c r="Q28" s="20">
        <v>-1326765702</v>
      </c>
    </row>
    <row r="29" spans="1:17" ht="18.75" x14ac:dyDescent="0.2">
      <c r="A29" s="8" t="s">
        <v>43</v>
      </c>
      <c r="C29" s="9">
        <v>3522150</v>
      </c>
      <c r="E29" s="9">
        <v>96774439482</v>
      </c>
      <c r="G29" s="9">
        <v>69339287805</v>
      </c>
      <c r="I29" s="9">
        <v>27435151677</v>
      </c>
      <c r="K29" s="9">
        <v>3522150</v>
      </c>
      <c r="M29" s="9">
        <v>96774439482</v>
      </c>
      <c r="O29" s="9">
        <v>53793276629</v>
      </c>
      <c r="Q29" s="20">
        <v>42981162853</v>
      </c>
    </row>
    <row r="30" spans="1:17" ht="18.75" x14ac:dyDescent="0.2">
      <c r="A30" s="8" t="s">
        <v>50</v>
      </c>
      <c r="C30" s="9">
        <v>12450000</v>
      </c>
      <c r="E30" s="9">
        <v>97965328695</v>
      </c>
      <c r="G30" s="9">
        <v>69675214860</v>
      </c>
      <c r="I30" s="9">
        <v>28290113835</v>
      </c>
      <c r="K30" s="9">
        <v>12450000</v>
      </c>
      <c r="M30" s="9">
        <v>97965328695</v>
      </c>
      <c r="O30" s="9">
        <v>40586769170</v>
      </c>
      <c r="Q30" s="20">
        <v>57378559525</v>
      </c>
    </row>
    <row r="31" spans="1:17" ht="18.75" x14ac:dyDescent="0.2">
      <c r="A31" s="8" t="s">
        <v>29</v>
      </c>
      <c r="C31" s="9">
        <v>10455805</v>
      </c>
      <c r="E31" s="9">
        <v>91092338688</v>
      </c>
      <c r="G31" s="9">
        <v>60071143622</v>
      </c>
      <c r="I31" s="9">
        <v>31021195066</v>
      </c>
      <c r="K31" s="9">
        <v>10455805</v>
      </c>
      <c r="M31" s="9">
        <v>91092338688</v>
      </c>
      <c r="O31" s="9">
        <v>80109910721</v>
      </c>
      <c r="Q31" s="20">
        <v>10982427967</v>
      </c>
    </row>
    <row r="32" spans="1:17" ht="18.75" x14ac:dyDescent="0.2">
      <c r="A32" s="8" t="s">
        <v>39</v>
      </c>
      <c r="C32" s="9">
        <v>5932246</v>
      </c>
      <c r="E32" s="9">
        <v>117551203076</v>
      </c>
      <c r="G32" s="9">
        <v>82056272953</v>
      </c>
      <c r="I32" s="9">
        <v>35494930123</v>
      </c>
      <c r="K32" s="9">
        <v>5932246</v>
      </c>
      <c r="M32" s="9">
        <v>117551203076</v>
      </c>
      <c r="O32" s="9">
        <v>52246969347</v>
      </c>
      <c r="Q32" s="20">
        <v>65304233729</v>
      </c>
    </row>
    <row r="33" spans="1:17" ht="18.75" x14ac:dyDescent="0.2">
      <c r="A33" s="8" t="s">
        <v>32</v>
      </c>
      <c r="C33" s="9">
        <v>7900206</v>
      </c>
      <c r="E33" s="9">
        <v>121428238444</v>
      </c>
      <c r="G33" s="9">
        <v>85101675697</v>
      </c>
      <c r="I33" s="9">
        <v>36326562747</v>
      </c>
      <c r="K33" s="9">
        <v>7900206</v>
      </c>
      <c r="M33" s="9">
        <v>121428238444</v>
      </c>
      <c r="O33" s="9">
        <v>97837301507</v>
      </c>
      <c r="Q33" s="20">
        <v>23590936937</v>
      </c>
    </row>
    <row r="34" spans="1:17" ht="18.75" x14ac:dyDescent="0.2">
      <c r="A34" s="8" t="s">
        <v>36</v>
      </c>
      <c r="C34" s="9">
        <v>29555554</v>
      </c>
      <c r="E34" s="9">
        <v>151914323960</v>
      </c>
      <c r="G34" s="9">
        <v>103993859606</v>
      </c>
      <c r="I34" s="9">
        <v>47920464354</v>
      </c>
      <c r="K34" s="9">
        <v>29555554</v>
      </c>
      <c r="M34" s="9">
        <v>151914323960</v>
      </c>
      <c r="O34" s="9">
        <v>75991640248</v>
      </c>
      <c r="Q34" s="20">
        <v>75922683712</v>
      </c>
    </row>
    <row r="35" spans="1:17" ht="18.75" x14ac:dyDescent="0.2">
      <c r="A35" s="8" t="s">
        <v>47</v>
      </c>
      <c r="C35" s="9">
        <v>7196401</v>
      </c>
      <c r="E35" s="9">
        <v>140530409102</v>
      </c>
      <c r="G35" s="9">
        <v>91116261186</v>
      </c>
      <c r="I35" s="9">
        <v>49414147916</v>
      </c>
      <c r="K35" s="9">
        <v>7196401</v>
      </c>
      <c r="M35" s="9">
        <v>140530409102</v>
      </c>
      <c r="O35" s="9">
        <v>82051590289</v>
      </c>
      <c r="Q35" s="20">
        <v>58478818813</v>
      </c>
    </row>
    <row r="36" spans="1:17" ht="18.75" x14ac:dyDescent="0.2">
      <c r="A36" s="27" t="s">
        <v>45</v>
      </c>
      <c r="C36" s="35">
        <v>5471764</v>
      </c>
      <c r="E36" s="35">
        <v>168150601174</v>
      </c>
      <c r="G36" s="35">
        <v>114127401895</v>
      </c>
      <c r="I36" s="35">
        <v>54023199279</v>
      </c>
      <c r="K36" s="35">
        <v>5471764</v>
      </c>
      <c r="M36" s="35">
        <v>168150601174</v>
      </c>
      <c r="O36" s="35">
        <v>100373514693</v>
      </c>
      <c r="Q36" s="35">
        <v>67777086481</v>
      </c>
    </row>
    <row r="37" spans="1:17" ht="18.75" x14ac:dyDescent="0.2">
      <c r="A37" s="8" t="s">
        <v>34</v>
      </c>
      <c r="C37" s="9">
        <v>1260362</v>
      </c>
      <c r="E37" s="9">
        <v>228950893876</v>
      </c>
      <c r="G37" s="47">
        <v>167507962669</v>
      </c>
      <c r="H37" s="48"/>
      <c r="I37" s="47">
        <v>61442931207</v>
      </c>
      <c r="K37" s="9">
        <v>1260362</v>
      </c>
      <c r="M37" s="9">
        <v>228950893876</v>
      </c>
      <c r="O37" s="9">
        <v>150080440334</v>
      </c>
      <c r="Q37" s="20">
        <v>78870453542</v>
      </c>
    </row>
    <row r="38" spans="1:17" ht="18.75" x14ac:dyDescent="0.2">
      <c r="A38" s="8" t="s">
        <v>28</v>
      </c>
      <c r="C38" s="9">
        <v>13196288</v>
      </c>
      <c r="E38" s="9">
        <v>148881971488</v>
      </c>
      <c r="G38" s="47">
        <v>85898481351</v>
      </c>
      <c r="H38" s="48"/>
      <c r="I38" s="47">
        <v>62983490137</v>
      </c>
      <c r="K38" s="9">
        <v>13196288</v>
      </c>
      <c r="M38" s="9">
        <v>148881971488</v>
      </c>
      <c r="O38" s="9">
        <v>70425012452</v>
      </c>
      <c r="Q38" s="20">
        <v>78456959036</v>
      </c>
    </row>
    <row r="39" spans="1:17" ht="18.75" x14ac:dyDescent="0.2">
      <c r="A39" s="8" t="s">
        <v>22</v>
      </c>
      <c r="C39" s="9">
        <v>2385796</v>
      </c>
      <c r="E39" s="9">
        <v>143130210561</v>
      </c>
      <c r="G39" s="47">
        <v>75449932861</v>
      </c>
      <c r="H39" s="48"/>
      <c r="I39" s="47">
        <v>67680277700</v>
      </c>
      <c r="K39" s="9">
        <v>2385796</v>
      </c>
      <c r="M39" s="9">
        <v>143130210561</v>
      </c>
      <c r="O39" s="9">
        <v>109875496997</v>
      </c>
      <c r="Q39" s="20">
        <v>33254713564</v>
      </c>
    </row>
    <row r="40" spans="1:17" ht="18.75" x14ac:dyDescent="0.2">
      <c r="A40" s="8" t="s">
        <v>20</v>
      </c>
      <c r="C40" s="9">
        <v>18358980</v>
      </c>
      <c r="E40" s="9">
        <v>211682296283</v>
      </c>
      <c r="G40" s="47">
        <v>125515578432</v>
      </c>
      <c r="H40" s="48"/>
      <c r="I40" s="47">
        <v>86166717851</v>
      </c>
      <c r="K40" s="9">
        <v>18358980</v>
      </c>
      <c r="M40" s="9">
        <v>211682296283</v>
      </c>
      <c r="O40" s="9">
        <v>64083527184</v>
      </c>
      <c r="Q40" s="20">
        <v>147598769099</v>
      </c>
    </row>
    <row r="41" spans="1:17" ht="18.75" x14ac:dyDescent="0.2">
      <c r="A41" s="8" t="s">
        <v>24</v>
      </c>
      <c r="C41" s="9">
        <v>28254437</v>
      </c>
      <c r="E41" s="9">
        <v>263819044200</v>
      </c>
      <c r="G41" s="47">
        <v>128991176550</v>
      </c>
      <c r="H41" s="48"/>
      <c r="I41" s="47">
        <v>134827867650</v>
      </c>
      <c r="K41" s="9">
        <v>28254437</v>
      </c>
      <c r="M41" s="9">
        <v>263819044200</v>
      </c>
      <c r="O41" s="9">
        <v>167548562484</v>
      </c>
      <c r="Q41" s="20">
        <v>96270481716</v>
      </c>
    </row>
    <row r="42" spans="1:17" ht="18.75" x14ac:dyDescent="0.2">
      <c r="A42" s="8" t="s">
        <v>19</v>
      </c>
      <c r="C42" s="9">
        <v>37553788</v>
      </c>
      <c r="E42" s="9">
        <v>331645125246</v>
      </c>
      <c r="G42" s="47">
        <v>192652280620</v>
      </c>
      <c r="H42" s="48"/>
      <c r="I42" s="47">
        <v>138992844626</v>
      </c>
      <c r="K42" s="9">
        <v>37553788</v>
      </c>
      <c r="M42" s="9">
        <v>331645125246</v>
      </c>
      <c r="O42" s="9">
        <v>141690884363</v>
      </c>
      <c r="Q42" s="20">
        <v>189954240883</v>
      </c>
    </row>
    <row r="43" spans="1:17" ht="18.75" x14ac:dyDescent="0.2">
      <c r="A43" s="29" t="s">
        <v>44</v>
      </c>
      <c r="C43" s="30">
        <v>30300084</v>
      </c>
      <c r="E43" s="30">
        <v>683998413977</v>
      </c>
      <c r="G43" s="49">
        <v>427837249710</v>
      </c>
      <c r="H43" s="48"/>
      <c r="I43" s="49">
        <v>256161164267</v>
      </c>
      <c r="K43" s="30">
        <v>30300084</v>
      </c>
      <c r="M43" s="30">
        <v>683998413977</v>
      </c>
      <c r="O43" s="30">
        <v>232799020772</v>
      </c>
      <c r="Q43" s="30">
        <v>451199393205</v>
      </c>
    </row>
    <row r="44" spans="1:17" ht="21.75" thickBot="1" x14ac:dyDescent="0.25">
      <c r="A44" s="15" t="s">
        <v>60</v>
      </c>
      <c r="C44" s="16">
        <v>441092644</v>
      </c>
      <c r="E44" s="16">
        <v>4062263716156</v>
      </c>
      <c r="G44" s="50">
        <v>2810131063542</v>
      </c>
      <c r="H44" s="48"/>
      <c r="I44" s="50">
        <f>SUM(I8:I43)</f>
        <v>1252132652617</v>
      </c>
      <c r="K44" s="16">
        <v>441092644</v>
      </c>
      <c r="M44" s="16">
        <v>4062263716156</v>
      </c>
      <c r="O44" s="16">
        <v>2628737774823</v>
      </c>
      <c r="Q44" s="23">
        <f>SUM(Q8:Q43)</f>
        <v>1433525941333</v>
      </c>
    </row>
    <row r="45" spans="1:17" ht="13.5" thickTop="1" x14ac:dyDescent="0.2">
      <c r="G45" s="48"/>
      <c r="H45" s="48"/>
      <c r="I45" s="48"/>
    </row>
    <row r="46" spans="1:17" x14ac:dyDescent="0.2">
      <c r="G46" s="48"/>
      <c r="H46" s="48"/>
      <c r="I46" s="48"/>
    </row>
    <row r="47" spans="1:17" x14ac:dyDescent="0.2">
      <c r="G47" s="48"/>
      <c r="H47" s="48"/>
      <c r="I47" s="48"/>
    </row>
    <row r="48" spans="1:17" x14ac:dyDescent="0.2">
      <c r="G48" s="48"/>
      <c r="H48" s="48"/>
      <c r="I48" s="48"/>
    </row>
    <row r="49" spans="7:9" x14ac:dyDescent="0.2">
      <c r="G49" s="48"/>
      <c r="H49" s="48"/>
      <c r="I49" s="48"/>
    </row>
    <row r="50" spans="7:9" x14ac:dyDescent="0.2">
      <c r="G50" s="48"/>
      <c r="H50" s="48"/>
      <c r="I50" s="48"/>
    </row>
    <row r="51" spans="7:9" x14ac:dyDescent="0.2">
      <c r="G51" s="48"/>
      <c r="H51" s="48"/>
      <c r="I51" s="48"/>
    </row>
    <row r="52" spans="7:9" x14ac:dyDescent="0.2">
      <c r="G52" s="48"/>
      <c r="H52" s="48"/>
      <c r="I52" s="48"/>
    </row>
    <row r="53" spans="7:9" x14ac:dyDescent="0.2">
      <c r="G53" s="48"/>
      <c r="H53" s="48"/>
      <c r="I53" s="4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view="pageBreakPreview" zoomScale="130" zoomScaleNormal="100" zoomScaleSheetLayoutView="130" workbookViewId="0">
      <selection activeCell="O21" sqref="O2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14.45" customHeight="1" x14ac:dyDescent="0.2"/>
    <row r="5" spans="1:49" ht="14.45" customHeight="1" x14ac:dyDescent="0.2">
      <c r="A5" s="64" t="s">
        <v>61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14.45" customHeight="1" x14ac:dyDescent="0.2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 x14ac:dyDescent="0.2">
      <c r="A7" s="61" t="s">
        <v>62</v>
      </c>
      <c r="B7" s="61"/>
      <c r="C7" s="61"/>
      <c r="D7" s="61"/>
      <c r="E7" s="61"/>
      <c r="F7" s="61"/>
      <c r="G7" s="61"/>
      <c r="I7" s="61" t="s">
        <v>63</v>
      </c>
      <c r="J7" s="61"/>
      <c r="K7" s="61"/>
      <c r="M7" s="61" t="s">
        <v>64</v>
      </c>
      <c r="N7" s="61"/>
      <c r="O7" s="61"/>
      <c r="Q7" s="61" t="s">
        <v>65</v>
      </c>
      <c r="R7" s="61"/>
      <c r="S7" s="61"/>
      <c r="T7" s="61"/>
      <c r="U7" s="61"/>
      <c r="W7" s="61" t="s">
        <v>66</v>
      </c>
      <c r="X7" s="61"/>
      <c r="Y7" s="61"/>
      <c r="Z7" s="61"/>
      <c r="AA7" s="61"/>
      <c r="AC7" s="61" t="s">
        <v>63</v>
      </c>
      <c r="AD7" s="61"/>
      <c r="AE7" s="61"/>
      <c r="AF7" s="61"/>
      <c r="AG7" s="61"/>
      <c r="AI7" s="61" t="s">
        <v>64</v>
      </c>
      <c r="AJ7" s="61"/>
      <c r="AK7" s="61"/>
      <c r="AM7" s="61" t="s">
        <v>65</v>
      </c>
      <c r="AN7" s="61"/>
      <c r="AO7" s="61"/>
      <c r="AQ7" s="61" t="s">
        <v>66</v>
      </c>
      <c r="AR7" s="61"/>
      <c r="AS7" s="61"/>
    </row>
    <row r="8" spans="1:49" ht="21.75" customHeight="1" x14ac:dyDescent="0.2">
      <c r="A8" s="59" t="s">
        <v>67</v>
      </c>
      <c r="B8" s="59"/>
      <c r="C8" s="59"/>
      <c r="D8" s="59"/>
      <c r="E8" s="59"/>
      <c r="F8" s="59"/>
      <c r="G8" s="59"/>
      <c r="I8" s="60">
        <v>3000000</v>
      </c>
      <c r="J8" s="60"/>
      <c r="K8" s="60"/>
      <c r="M8" s="60">
        <v>24087</v>
      </c>
      <c r="N8" s="60"/>
      <c r="O8" s="60"/>
      <c r="Q8" s="59" t="s">
        <v>68</v>
      </c>
      <c r="R8" s="59"/>
      <c r="S8" s="59"/>
      <c r="T8" s="59"/>
      <c r="U8" s="59"/>
      <c r="W8" s="66">
        <v>0.378147424074392</v>
      </c>
      <c r="X8" s="66"/>
      <c r="Y8" s="66"/>
      <c r="Z8" s="66"/>
      <c r="AA8" s="66"/>
      <c r="AC8" s="60">
        <v>3000000</v>
      </c>
      <c r="AD8" s="60"/>
      <c r="AE8" s="60"/>
      <c r="AF8" s="60"/>
      <c r="AG8" s="60"/>
      <c r="AI8" s="60">
        <v>23940</v>
      </c>
      <c r="AJ8" s="60"/>
      <c r="AK8" s="60"/>
      <c r="AM8" s="59" t="s">
        <v>68</v>
      </c>
      <c r="AN8" s="59"/>
      <c r="AO8" s="59"/>
      <c r="AQ8" s="66">
        <v>0.378147424074392</v>
      </c>
      <c r="AR8" s="66"/>
      <c r="AS8" s="66"/>
    </row>
    <row r="9" spans="1:49" ht="14.45" customHeight="1" x14ac:dyDescent="0.2">
      <c r="A9" s="64" t="s">
        <v>69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</row>
    <row r="10" spans="1:49" ht="14.45" customHeight="1" x14ac:dyDescent="0.2">
      <c r="C10" s="61" t="s">
        <v>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Y10" s="61" t="s">
        <v>9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</row>
    <row r="11" spans="1:49" ht="14.45" customHeight="1" x14ac:dyDescent="0.2">
      <c r="A11" s="2" t="s">
        <v>62</v>
      </c>
      <c r="C11" s="4" t="s">
        <v>70</v>
      </c>
      <c r="D11" s="3"/>
      <c r="E11" s="4" t="s">
        <v>71</v>
      </c>
      <c r="F11" s="3"/>
      <c r="G11" s="62" t="s">
        <v>72</v>
      </c>
      <c r="H11" s="62"/>
      <c r="I11" s="62"/>
      <c r="J11" s="3"/>
      <c r="K11" s="62" t="s">
        <v>73</v>
      </c>
      <c r="L11" s="62"/>
      <c r="M11" s="62"/>
      <c r="N11" s="3"/>
      <c r="O11" s="62" t="s">
        <v>64</v>
      </c>
      <c r="P11" s="62"/>
      <c r="Q11" s="62"/>
      <c r="R11" s="3"/>
      <c r="S11" s="62" t="s">
        <v>65</v>
      </c>
      <c r="T11" s="62"/>
      <c r="U11" s="62"/>
      <c r="V11" s="62"/>
      <c r="W11" s="62"/>
      <c r="Y11" s="62" t="s">
        <v>70</v>
      </c>
      <c r="Z11" s="62"/>
      <c r="AA11" s="62"/>
      <c r="AB11" s="62"/>
      <c r="AC11" s="62"/>
      <c r="AD11" s="3"/>
      <c r="AE11" s="62" t="s">
        <v>71</v>
      </c>
      <c r="AF11" s="62"/>
      <c r="AG11" s="62"/>
      <c r="AH11" s="62"/>
      <c r="AI11" s="62"/>
      <c r="AJ11" s="3"/>
      <c r="AK11" s="62" t="s">
        <v>72</v>
      </c>
      <c r="AL11" s="62"/>
      <c r="AM11" s="62"/>
      <c r="AN11" s="3"/>
      <c r="AO11" s="62" t="s">
        <v>73</v>
      </c>
      <c r="AP11" s="62"/>
      <c r="AQ11" s="62"/>
      <c r="AR11" s="3"/>
      <c r="AS11" s="62" t="s">
        <v>64</v>
      </c>
      <c r="AT11" s="62"/>
      <c r="AU11" s="3"/>
      <c r="AV11" s="4" t="s">
        <v>65</v>
      </c>
    </row>
    <row r="12" spans="1:49" ht="14.45" customHeight="1" x14ac:dyDescent="0.2">
      <c r="A12" s="64" t="s">
        <v>74</v>
      </c>
      <c r="B12" s="64"/>
      <c r="C12" s="65"/>
      <c r="D12" s="64"/>
      <c r="E12" s="65"/>
      <c r="F12" s="64"/>
      <c r="G12" s="65"/>
      <c r="H12" s="65"/>
      <c r="I12" s="65"/>
      <c r="J12" s="64"/>
      <c r="K12" s="65"/>
      <c r="L12" s="65"/>
      <c r="M12" s="65"/>
      <c r="N12" s="64"/>
      <c r="O12" s="65"/>
      <c r="P12" s="65"/>
      <c r="Q12" s="65"/>
      <c r="R12" s="64"/>
      <c r="S12" s="65"/>
      <c r="T12" s="65"/>
      <c r="U12" s="65"/>
      <c r="V12" s="65"/>
      <c r="W12" s="65"/>
      <c r="X12" s="64"/>
      <c r="Y12" s="65"/>
      <c r="Z12" s="65"/>
      <c r="AA12" s="65"/>
      <c r="AB12" s="65"/>
      <c r="AC12" s="65"/>
      <c r="AD12" s="64"/>
      <c r="AE12" s="65"/>
      <c r="AF12" s="65"/>
      <c r="AG12" s="65"/>
      <c r="AH12" s="65"/>
      <c r="AI12" s="65"/>
      <c r="AJ12" s="64"/>
      <c r="AK12" s="65"/>
      <c r="AL12" s="65"/>
      <c r="AM12" s="65"/>
      <c r="AN12" s="64"/>
      <c r="AO12" s="65"/>
      <c r="AP12" s="65"/>
      <c r="AQ12" s="65"/>
      <c r="AR12" s="64"/>
      <c r="AS12" s="65"/>
      <c r="AT12" s="65"/>
      <c r="AU12" s="64"/>
      <c r="AV12" s="65"/>
      <c r="AW12" s="64"/>
    </row>
    <row r="13" spans="1:49" ht="14.45" customHeight="1" x14ac:dyDescent="0.2">
      <c r="C13" s="61" t="s">
        <v>7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O13" s="61" t="s">
        <v>9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</row>
    <row r="14" spans="1:49" ht="14.45" customHeight="1" x14ac:dyDescent="0.2">
      <c r="A14" s="2" t="s">
        <v>62</v>
      </c>
      <c r="C14" s="4" t="s">
        <v>71</v>
      </c>
      <c r="D14" s="3"/>
      <c r="E14" s="4" t="s">
        <v>73</v>
      </c>
      <c r="F14" s="3"/>
      <c r="G14" s="62" t="s">
        <v>64</v>
      </c>
      <c r="H14" s="62"/>
      <c r="I14" s="62"/>
      <c r="J14" s="3"/>
      <c r="K14" s="62" t="s">
        <v>65</v>
      </c>
      <c r="L14" s="62"/>
      <c r="M14" s="62"/>
      <c r="O14" s="62" t="s">
        <v>71</v>
      </c>
      <c r="P14" s="62"/>
      <c r="Q14" s="62"/>
      <c r="R14" s="62"/>
      <c r="S14" s="62"/>
      <c r="T14" s="3"/>
      <c r="U14" s="62" t="s">
        <v>73</v>
      </c>
      <c r="V14" s="62"/>
      <c r="W14" s="62"/>
      <c r="X14" s="62"/>
      <c r="Y14" s="62"/>
      <c r="Z14" s="3"/>
      <c r="AA14" s="62" t="s">
        <v>64</v>
      </c>
      <c r="AB14" s="62"/>
      <c r="AC14" s="62"/>
      <c r="AD14" s="62"/>
      <c r="AE14" s="62"/>
      <c r="AF14" s="3"/>
      <c r="AG14" s="62" t="s">
        <v>65</v>
      </c>
      <c r="AH14" s="62"/>
      <c r="AI14" s="6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45">
    <mergeCell ref="AM7:AO7"/>
    <mergeCell ref="AQ7:AS7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topLeftCell="A2" zoomScale="160" zoomScaleNormal="100" zoomScaleSheetLayoutView="160" workbookViewId="0">
      <selection activeCell="C19" sqref="C19"/>
    </sheetView>
  </sheetViews>
  <sheetFormatPr defaultRowHeight="12.75" x14ac:dyDescent="0.2"/>
  <cols>
    <col min="1" max="1" width="18.85546875" customWidth="1"/>
    <col min="2" max="2" width="1.28515625" customWidth="1"/>
    <col min="3" max="3" width="12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24" x14ac:dyDescent="0.2">
      <c r="A4" s="64" t="s">
        <v>75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24" x14ac:dyDescent="0.2">
      <c r="A5" s="64" t="s">
        <v>76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7" spans="1:13" ht="21" x14ac:dyDescent="0.2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21" x14ac:dyDescent="0.2">
      <c r="A8" s="2" t="s">
        <v>77</v>
      </c>
      <c r="C8" s="4" t="s">
        <v>13</v>
      </c>
      <c r="D8" s="3"/>
      <c r="E8" s="4" t="s">
        <v>78</v>
      </c>
      <c r="F8" s="3"/>
      <c r="G8" s="4" t="s">
        <v>79</v>
      </c>
      <c r="H8" s="3"/>
      <c r="I8" s="4" t="s">
        <v>80</v>
      </c>
      <c r="J8" s="3"/>
      <c r="K8" s="4" t="s">
        <v>81</v>
      </c>
      <c r="L8" s="3"/>
      <c r="M8" s="4" t="s">
        <v>82</v>
      </c>
    </row>
    <row r="9" spans="1:13" ht="18.75" x14ac:dyDescent="0.2">
      <c r="A9" s="5" t="s">
        <v>38</v>
      </c>
      <c r="C9" s="6">
        <v>101424578</v>
      </c>
      <c r="E9" s="6">
        <v>2604</v>
      </c>
      <c r="G9" s="6">
        <v>1302</v>
      </c>
      <c r="I9" s="7" t="s">
        <v>83</v>
      </c>
      <c r="K9" s="6">
        <v>132054800556</v>
      </c>
      <c r="M9" s="5" t="s">
        <v>84</v>
      </c>
    </row>
    <row r="10" spans="1:13" ht="18.75" x14ac:dyDescent="0.2">
      <c r="A10" s="11" t="s">
        <v>37</v>
      </c>
      <c r="C10" s="13">
        <v>3848189</v>
      </c>
      <c r="E10" s="24">
        <v>12780</v>
      </c>
      <c r="G10" s="24">
        <v>3834</v>
      </c>
      <c r="I10" s="26" t="s">
        <v>85</v>
      </c>
      <c r="K10" s="13">
        <v>14753956626</v>
      </c>
      <c r="M10" s="27" t="s">
        <v>84</v>
      </c>
    </row>
    <row r="11" spans="1:13" ht="21" x14ac:dyDescent="0.2">
      <c r="A11" s="15" t="s">
        <v>60</v>
      </c>
      <c r="C11" s="16">
        <v>105272767</v>
      </c>
      <c r="E11" s="24"/>
      <c r="F11" s="28"/>
      <c r="G11" s="24"/>
      <c r="H11" s="28"/>
      <c r="I11" s="24"/>
      <c r="K11" s="16">
        <v>146808757182</v>
      </c>
      <c r="M11" s="2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45" zoomScaleNormal="100" zoomScaleSheetLayoutView="145" workbookViewId="0">
      <selection activeCell="B21" sqref="B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5" spans="1:12" ht="24" x14ac:dyDescent="0.2">
      <c r="A5" s="1" t="s">
        <v>86</v>
      </c>
      <c r="B5" s="64" t="s">
        <v>87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21" x14ac:dyDescent="0.2">
      <c r="D6" s="2" t="s">
        <v>7</v>
      </c>
      <c r="F6" s="61" t="s">
        <v>8</v>
      </c>
      <c r="G6" s="61"/>
      <c r="H6" s="61"/>
      <c r="J6" s="2" t="s">
        <v>9</v>
      </c>
    </row>
    <row r="7" spans="1:12" ht="21" x14ac:dyDescent="0.2">
      <c r="A7" s="61" t="s">
        <v>88</v>
      </c>
      <c r="B7" s="61"/>
      <c r="D7" s="2" t="s">
        <v>89</v>
      </c>
      <c r="F7" s="2" t="s">
        <v>90</v>
      </c>
      <c r="H7" s="2" t="s">
        <v>91</v>
      </c>
      <c r="J7" s="2" t="s">
        <v>89</v>
      </c>
      <c r="L7" s="2" t="s">
        <v>18</v>
      </c>
    </row>
    <row r="8" spans="1:12" ht="18.75" x14ac:dyDescent="0.2">
      <c r="A8" s="59" t="s">
        <v>174</v>
      </c>
      <c r="B8" s="59"/>
      <c r="D8" s="6">
        <v>68401028982</v>
      </c>
      <c r="F8" s="6">
        <v>122043364480</v>
      </c>
      <c r="H8" s="6">
        <v>123527498057</v>
      </c>
      <c r="J8" s="6">
        <v>66916895405</v>
      </c>
      <c r="L8" s="7">
        <v>1.5873192608896483</v>
      </c>
    </row>
    <row r="9" spans="1:12" ht="18.75" x14ac:dyDescent="0.2">
      <c r="A9" s="55" t="s">
        <v>175</v>
      </c>
      <c r="B9" s="55"/>
      <c r="D9" s="9">
        <v>27187884466</v>
      </c>
      <c r="F9" s="9">
        <v>334017063092</v>
      </c>
      <c r="H9" s="9">
        <v>355849390579</v>
      </c>
      <c r="J9" s="9">
        <v>5355556979</v>
      </c>
      <c r="L9" s="10">
        <v>0.12703785335688914</v>
      </c>
    </row>
    <row r="10" spans="1:12" ht="21" x14ac:dyDescent="0.2">
      <c r="A10" s="51" t="s">
        <v>60</v>
      </c>
      <c r="B10" s="51"/>
      <c r="D10" s="16">
        <f>SUM(D8:D9)</f>
        <v>95588913448</v>
      </c>
      <c r="F10" s="16">
        <f>SUM(F8:F9)</f>
        <v>456060427572</v>
      </c>
      <c r="H10" s="16">
        <f>SUM(H8:H9)</f>
        <v>479376888636</v>
      </c>
      <c r="J10" s="16">
        <f>SUM(J8:J9)</f>
        <v>72272452384</v>
      </c>
      <c r="L10" s="17">
        <v>0</v>
      </c>
    </row>
    <row r="12" spans="1:12" x14ac:dyDescent="0.2">
      <c r="D12" s="25"/>
      <c r="F12" s="25"/>
      <c r="H12" s="25"/>
      <c r="J12" s="25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tabSelected="1" view="pageBreakPreview" zoomScale="130" zoomScaleNormal="130" zoomScaleSheetLayoutView="130" workbookViewId="0">
      <selection activeCell="H18" sqref="H1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5703125" bestFit="1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3" ht="21.75" customHeight="1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3" ht="14.45" customHeight="1" x14ac:dyDescent="0.2"/>
    <row r="5" spans="1:13" ht="29.1" customHeight="1" x14ac:dyDescent="0.2">
      <c r="A5" s="1" t="s">
        <v>93</v>
      </c>
      <c r="B5" s="64" t="s">
        <v>94</v>
      </c>
      <c r="C5" s="64"/>
      <c r="D5" s="64"/>
      <c r="E5" s="64"/>
      <c r="F5" s="64"/>
      <c r="G5" s="64"/>
      <c r="H5" s="64"/>
      <c r="I5" s="64"/>
      <c r="J5" s="64"/>
    </row>
    <row r="6" spans="1:13" ht="14.45" customHeight="1" x14ac:dyDescent="0.2"/>
    <row r="7" spans="1:13" ht="14.45" customHeight="1" x14ac:dyDescent="0.2">
      <c r="A7" s="61" t="s">
        <v>95</v>
      </c>
      <c r="B7" s="61"/>
      <c r="D7" s="2" t="s">
        <v>96</v>
      </c>
      <c r="F7" s="2" t="s">
        <v>89</v>
      </c>
      <c r="H7" s="2" t="s">
        <v>97</v>
      </c>
      <c r="J7" s="2" t="s">
        <v>98</v>
      </c>
      <c r="M7" s="25"/>
    </row>
    <row r="8" spans="1:13" ht="21.75" customHeight="1" x14ac:dyDescent="0.2">
      <c r="A8" s="59" t="s">
        <v>99</v>
      </c>
      <c r="B8" s="59"/>
      <c r="D8" s="5" t="s">
        <v>100</v>
      </c>
      <c r="F8" s="6">
        <f>'درآمد سرمایه گذاری در سهام'!J64</f>
        <v>1385334820739</v>
      </c>
      <c r="H8" s="71">
        <f>F8/F11</f>
        <v>0.99988186432154913</v>
      </c>
      <c r="I8" s="70"/>
      <c r="J8" s="69">
        <v>0.34158668472991538</v>
      </c>
      <c r="L8" s="25"/>
    </row>
    <row r="9" spans="1:13" ht="21.75" customHeight="1" x14ac:dyDescent="0.2">
      <c r="A9" s="55" t="s">
        <v>103</v>
      </c>
      <c r="B9" s="55"/>
      <c r="D9" s="8" t="s">
        <v>101</v>
      </c>
      <c r="F9" s="9">
        <v>10619900</v>
      </c>
      <c r="H9" s="71">
        <f>F9/F11</f>
        <v>7.6650389869244425E-6</v>
      </c>
      <c r="I9" s="70"/>
      <c r="J9" s="71">
        <v>2.5191204279125022E-4</v>
      </c>
    </row>
    <row r="10" spans="1:13" ht="21.75" customHeight="1" x14ac:dyDescent="0.2">
      <c r="A10" s="57" t="s">
        <v>104</v>
      </c>
      <c r="B10" s="57"/>
      <c r="D10" s="8" t="s">
        <v>102</v>
      </c>
      <c r="F10" s="13">
        <v>153056905</v>
      </c>
      <c r="H10" s="71">
        <f>F10/F11</f>
        <v>1.1047063946393005E-4</v>
      </c>
      <c r="I10" s="70"/>
      <c r="J10" s="72">
        <v>3.7515093936299707E-5</v>
      </c>
    </row>
    <row r="11" spans="1:13" ht="21.75" customHeight="1" thickBot="1" x14ac:dyDescent="0.25">
      <c r="A11" s="51" t="s">
        <v>60</v>
      </c>
      <c r="B11" s="51"/>
      <c r="D11" s="16"/>
      <c r="F11" s="16">
        <f>SUM(F8:F10)</f>
        <v>1385498497544</v>
      </c>
      <c r="H11" s="73">
        <f>SUM(H8:H10)</f>
        <v>1</v>
      </c>
      <c r="I11" s="70"/>
      <c r="J11" s="73">
        <f>SUM(J8:J10)</f>
        <v>0.34187611186664291</v>
      </c>
    </row>
    <row r="12" spans="1:13" ht="13.5" thickTop="1" x14ac:dyDescent="0.2">
      <c r="F12" s="25"/>
    </row>
    <row r="13" spans="1:13" x14ac:dyDescent="0.2">
      <c r="F13" s="25"/>
    </row>
    <row r="14" spans="1:13" x14ac:dyDescent="0.2">
      <c r="F14" s="2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view="pageBreakPreview" topLeftCell="A55" zoomScale="85" zoomScaleNormal="100" zoomScaleSheetLayoutView="85" workbookViewId="0">
      <selection activeCell="J65" sqref="J6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9" bestFit="1" customWidth="1"/>
    <col min="7" max="7" width="1.28515625" customWidth="1"/>
    <col min="8" max="8" width="16.28515625" bestFit="1" customWidth="1"/>
    <col min="9" max="9" width="1.28515625" customWidth="1"/>
    <col min="10" max="10" width="18.7109375" bestFit="1" customWidth="1"/>
    <col min="11" max="11" width="1.28515625" customWidth="1"/>
    <col min="12" max="12" width="18.7109375" bestFit="1" customWidth="1"/>
    <col min="13" max="13" width="1.28515625" customWidth="1"/>
    <col min="14" max="14" width="17.7109375" bestFit="1" customWidth="1"/>
    <col min="15" max="16" width="1.28515625" customWidth="1"/>
    <col min="17" max="17" width="17.85546875" bestFit="1" customWidth="1"/>
    <col min="18" max="18" width="1.28515625" customWidth="1"/>
    <col min="19" max="19" width="17.5703125" bestFit="1" customWidth="1"/>
    <col min="20" max="20" width="1.28515625" customWidth="1"/>
    <col min="21" max="21" width="18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2"/>
    <row r="5" spans="1:23" ht="14.45" customHeight="1" x14ac:dyDescent="0.2">
      <c r="A5" s="1" t="s">
        <v>105</v>
      </c>
      <c r="B5" s="64" t="s">
        <v>106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1" t="s">
        <v>107</v>
      </c>
      <c r="E6" s="61"/>
      <c r="F6" s="61"/>
      <c r="G6" s="61"/>
      <c r="H6" s="61"/>
      <c r="I6" s="61"/>
      <c r="J6" s="61"/>
      <c r="K6" s="61"/>
      <c r="L6" s="61"/>
      <c r="N6" s="61" t="s">
        <v>108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2" t="s">
        <v>60</v>
      </c>
      <c r="K7" s="62"/>
      <c r="L7" s="62"/>
      <c r="N7" s="3"/>
      <c r="O7" s="3"/>
      <c r="P7" s="3"/>
      <c r="Q7" s="3"/>
      <c r="R7" s="3"/>
      <c r="S7" s="3"/>
      <c r="T7" s="3"/>
      <c r="U7" s="62" t="s">
        <v>60</v>
      </c>
      <c r="V7" s="62"/>
      <c r="W7" s="62"/>
    </row>
    <row r="8" spans="1:23" ht="14.45" customHeight="1" x14ac:dyDescent="0.2">
      <c r="A8" s="61" t="s">
        <v>109</v>
      </c>
      <c r="B8" s="61"/>
      <c r="D8" s="2" t="s">
        <v>110</v>
      </c>
      <c r="F8" s="2" t="s">
        <v>111</v>
      </c>
      <c r="H8" s="2" t="s">
        <v>112</v>
      </c>
      <c r="J8" s="4" t="s">
        <v>89</v>
      </c>
      <c r="K8" s="3"/>
      <c r="L8" s="4" t="s">
        <v>97</v>
      </c>
      <c r="N8" s="2" t="s">
        <v>110</v>
      </c>
      <c r="P8" s="61" t="s">
        <v>111</v>
      </c>
      <c r="Q8" s="61"/>
      <c r="S8" s="2" t="s">
        <v>112</v>
      </c>
      <c r="U8" s="37" t="s">
        <v>89</v>
      </c>
      <c r="V8" s="3"/>
      <c r="W8" s="4" t="s">
        <v>97</v>
      </c>
    </row>
    <row r="9" spans="1:23" ht="21.75" customHeight="1" x14ac:dyDescent="0.2">
      <c r="A9" s="59" t="s">
        <v>21</v>
      </c>
      <c r="B9" s="59"/>
      <c r="D9" s="6">
        <v>0</v>
      </c>
      <c r="F9" s="6">
        <v>22884820725</v>
      </c>
      <c r="H9" s="6">
        <f>'درآمد ناشی از فروش'!I8</f>
        <v>38448242085</v>
      </c>
      <c r="J9" s="6">
        <f>D9+F9+H9</f>
        <v>61333062810</v>
      </c>
      <c r="L9" s="7">
        <v>4.42</v>
      </c>
      <c r="N9" s="6">
        <v>27352437000</v>
      </c>
      <c r="P9" s="60">
        <v>99603996260</v>
      </c>
      <c r="Q9" s="60"/>
      <c r="S9" s="6">
        <v>36205131933</v>
      </c>
      <c r="U9" s="24">
        <f>N9+P9+S9</f>
        <v>163161565193</v>
      </c>
      <c r="W9" s="7">
        <v>9.34</v>
      </c>
    </row>
    <row r="10" spans="1:23" ht="21.75" customHeight="1" x14ac:dyDescent="0.2">
      <c r="A10" s="55" t="s">
        <v>30</v>
      </c>
      <c r="B10" s="55"/>
      <c r="D10" s="9">
        <v>0</v>
      </c>
      <c r="F10" s="9">
        <v>-2986768562</v>
      </c>
      <c r="H10" s="9">
        <v>14288715378</v>
      </c>
      <c r="J10" s="9">
        <f t="shared" ref="J10:J63" si="0">D10+F10+H10</f>
        <v>11301946816</v>
      </c>
      <c r="L10" s="10">
        <v>0.81</v>
      </c>
      <c r="N10" s="9">
        <v>29693400000</v>
      </c>
      <c r="P10" s="56">
        <v>5833328713</v>
      </c>
      <c r="Q10" s="56"/>
      <c r="S10" s="9">
        <v>12022281505</v>
      </c>
      <c r="U10" s="24">
        <f t="shared" ref="U10:U63" si="1">N10+P10+S10</f>
        <v>47549010218</v>
      </c>
      <c r="W10" s="10">
        <v>2.72</v>
      </c>
    </row>
    <row r="11" spans="1:23" ht="21.75" customHeight="1" x14ac:dyDescent="0.2">
      <c r="A11" s="55" t="s">
        <v>52</v>
      </c>
      <c r="B11" s="55"/>
      <c r="D11" s="9">
        <v>0</v>
      </c>
      <c r="F11" s="9">
        <v>0</v>
      </c>
      <c r="H11" s="9">
        <f>'درآمد ناشی از فروش'!I10</f>
        <v>1067044539</v>
      </c>
      <c r="J11" s="9">
        <f t="shared" si="0"/>
        <v>1067044539</v>
      </c>
      <c r="L11" s="10">
        <v>0.16</v>
      </c>
      <c r="N11" s="9">
        <v>0</v>
      </c>
      <c r="P11" s="56">
        <v>0</v>
      </c>
      <c r="Q11" s="56"/>
      <c r="S11" s="9">
        <v>3137956858</v>
      </c>
      <c r="U11" s="24">
        <f t="shared" si="1"/>
        <v>3137956858</v>
      </c>
      <c r="W11" s="10">
        <v>0.18</v>
      </c>
    </row>
    <row r="12" spans="1:23" ht="21.75" customHeight="1" x14ac:dyDescent="0.2">
      <c r="A12" s="55" t="s">
        <v>42</v>
      </c>
      <c r="B12" s="55"/>
      <c r="D12" s="9">
        <v>0</v>
      </c>
      <c r="F12" s="9">
        <v>0</v>
      </c>
      <c r="H12" s="9">
        <f>'درآمد ناشی از فروش'!I11</f>
        <v>592504362</v>
      </c>
      <c r="J12" s="9">
        <f t="shared" si="0"/>
        <v>592504362</v>
      </c>
      <c r="L12" s="10">
        <v>0.01</v>
      </c>
      <c r="N12" s="9">
        <v>0</v>
      </c>
      <c r="P12" s="56">
        <v>0</v>
      </c>
      <c r="Q12" s="56"/>
      <c r="S12" s="9">
        <v>1987269912</v>
      </c>
      <c r="U12" s="24">
        <f t="shared" si="1"/>
        <v>1987269912</v>
      </c>
      <c r="W12" s="10">
        <v>0.11</v>
      </c>
    </row>
    <row r="13" spans="1:23" ht="21.75" customHeight="1" x14ac:dyDescent="0.2">
      <c r="A13" s="55" t="s">
        <v>26</v>
      </c>
      <c r="B13" s="55"/>
      <c r="D13" s="9">
        <v>0</v>
      </c>
      <c r="F13" s="9">
        <v>0</v>
      </c>
      <c r="H13" s="9">
        <f>'درآمد ناشی از فروش'!I12</f>
        <v>649471659</v>
      </c>
      <c r="J13" s="9">
        <f t="shared" si="0"/>
        <v>649471659</v>
      </c>
      <c r="L13" s="10">
        <v>0.61</v>
      </c>
      <c r="N13" s="9">
        <v>0</v>
      </c>
      <c r="P13" s="56">
        <v>0</v>
      </c>
      <c r="Q13" s="56"/>
      <c r="S13" s="9">
        <v>1329655314</v>
      </c>
      <c r="U13" s="24">
        <f t="shared" si="1"/>
        <v>1329655314</v>
      </c>
      <c r="W13" s="10">
        <v>0.08</v>
      </c>
    </row>
    <row r="14" spans="1:23" ht="21.75" customHeight="1" x14ac:dyDescent="0.2">
      <c r="A14" s="55" t="s">
        <v>51</v>
      </c>
      <c r="B14" s="55"/>
      <c r="D14" s="9">
        <v>0</v>
      </c>
      <c r="F14" s="9">
        <v>0</v>
      </c>
      <c r="H14" s="9">
        <f>'درآمد ناشی از فروش'!I13</f>
        <v>1335992352</v>
      </c>
      <c r="J14" s="9">
        <f t="shared" si="0"/>
        <v>1335992352</v>
      </c>
      <c r="L14" s="10">
        <v>0.09</v>
      </c>
      <c r="N14" s="9">
        <v>346017117</v>
      </c>
      <c r="P14" s="56">
        <v>0</v>
      </c>
      <c r="Q14" s="56"/>
      <c r="S14" s="9">
        <v>2413691716</v>
      </c>
      <c r="U14" s="24">
        <f t="shared" si="1"/>
        <v>2759708833</v>
      </c>
      <c r="W14" s="10">
        <v>0.16</v>
      </c>
    </row>
    <row r="15" spans="1:23" ht="21.75" customHeight="1" x14ac:dyDescent="0.2">
      <c r="A15" s="55" t="s">
        <v>24</v>
      </c>
      <c r="B15" s="55"/>
      <c r="D15" s="9">
        <v>0</v>
      </c>
      <c r="F15" s="9">
        <v>134827867650</v>
      </c>
      <c r="H15" s="9">
        <f>'درآمد ناشی از فروش'!I14</f>
        <v>7023503342</v>
      </c>
      <c r="J15" s="9">
        <f t="shared" si="0"/>
        <v>141851370992</v>
      </c>
      <c r="L15" s="10">
        <v>10.210000000000001</v>
      </c>
      <c r="N15" s="9">
        <v>3630400000</v>
      </c>
      <c r="P15" s="56">
        <v>96270481716</v>
      </c>
      <c r="Q15" s="56"/>
      <c r="S15" s="9">
        <v>2943916349</v>
      </c>
      <c r="U15" s="24">
        <f t="shared" si="1"/>
        <v>102844798065</v>
      </c>
      <c r="W15" s="10">
        <v>7.85</v>
      </c>
    </row>
    <row r="16" spans="1:23" ht="21.75" customHeight="1" x14ac:dyDescent="0.2">
      <c r="A16" s="55" t="s">
        <v>46</v>
      </c>
      <c r="B16" s="55"/>
      <c r="D16" s="9">
        <v>0</v>
      </c>
      <c r="F16" s="9">
        <v>0</v>
      </c>
      <c r="H16" s="9">
        <f>'درآمد ناشی از فروش'!I15</f>
        <v>160971061</v>
      </c>
      <c r="J16" s="9">
        <f t="shared" si="0"/>
        <v>160971061</v>
      </c>
      <c r="L16" s="10">
        <v>-0.01</v>
      </c>
      <c r="N16" s="9">
        <v>0</v>
      </c>
      <c r="P16" s="56">
        <v>0</v>
      </c>
      <c r="Q16" s="56"/>
      <c r="S16" s="9">
        <v>1228736612</v>
      </c>
      <c r="U16" s="24">
        <f t="shared" si="1"/>
        <v>1228736612</v>
      </c>
      <c r="W16" s="10">
        <v>7.0000000000000007E-2</v>
      </c>
    </row>
    <row r="17" spans="1:23" ht="21.75" customHeight="1" x14ac:dyDescent="0.2">
      <c r="A17" s="55" t="s">
        <v>113</v>
      </c>
      <c r="B17" s="55"/>
      <c r="D17" s="9">
        <v>0</v>
      </c>
      <c r="F17" s="9">
        <v>0</v>
      </c>
      <c r="H17" s="9">
        <v>0</v>
      </c>
      <c r="J17" s="9">
        <f t="shared" si="0"/>
        <v>0</v>
      </c>
      <c r="L17" s="10">
        <v>0</v>
      </c>
      <c r="N17" s="9">
        <v>14178700000</v>
      </c>
      <c r="P17" s="56">
        <v>0</v>
      </c>
      <c r="Q17" s="56"/>
      <c r="S17" s="9">
        <v>-2663992837</v>
      </c>
      <c r="U17" s="24">
        <f t="shared" si="1"/>
        <v>11514707163</v>
      </c>
      <c r="W17" s="10">
        <v>0.66</v>
      </c>
    </row>
    <row r="18" spans="1:23" ht="21.75" customHeight="1" x14ac:dyDescent="0.2">
      <c r="A18" s="55" t="s">
        <v>25</v>
      </c>
      <c r="B18" s="55"/>
      <c r="D18" s="9">
        <v>0</v>
      </c>
      <c r="F18" s="9">
        <v>7465823348</v>
      </c>
      <c r="H18" s="9">
        <v>0</v>
      </c>
      <c r="J18" s="9">
        <f t="shared" si="0"/>
        <v>7465823348</v>
      </c>
      <c r="L18" s="10">
        <v>0.54</v>
      </c>
      <c r="N18" s="9">
        <v>12957177000</v>
      </c>
      <c r="P18" s="56">
        <v>4564057978</v>
      </c>
      <c r="Q18" s="56"/>
      <c r="S18" s="9">
        <v>1140488317</v>
      </c>
      <c r="U18" s="24">
        <f t="shared" si="1"/>
        <v>18661723295</v>
      </c>
      <c r="W18" s="10">
        <v>1.07</v>
      </c>
    </row>
    <row r="19" spans="1:23" ht="21.75" customHeight="1" x14ac:dyDescent="0.2">
      <c r="A19" s="55" t="s">
        <v>31</v>
      </c>
      <c r="B19" s="55"/>
      <c r="D19" s="9">
        <v>0</v>
      </c>
      <c r="F19" s="9">
        <v>11283788166</v>
      </c>
      <c r="H19" s="9">
        <v>0</v>
      </c>
      <c r="J19" s="9">
        <f t="shared" si="0"/>
        <v>11283788166</v>
      </c>
      <c r="L19" s="10">
        <v>0.81</v>
      </c>
      <c r="N19" s="9">
        <v>13708817730</v>
      </c>
      <c r="P19" s="56">
        <v>-23113223312</v>
      </c>
      <c r="Q19" s="56"/>
      <c r="S19" s="9">
        <v>-1789289974</v>
      </c>
      <c r="U19" s="24">
        <f t="shared" si="1"/>
        <v>-11193695556</v>
      </c>
      <c r="W19" s="10">
        <v>-0.64</v>
      </c>
    </row>
    <row r="20" spans="1:23" ht="21.75" customHeight="1" x14ac:dyDescent="0.2">
      <c r="A20" s="55" t="s">
        <v>20</v>
      </c>
      <c r="B20" s="55"/>
      <c r="D20" s="9">
        <v>0</v>
      </c>
      <c r="F20" s="9">
        <v>86166717851</v>
      </c>
      <c r="H20" s="9">
        <v>0</v>
      </c>
      <c r="J20" s="9">
        <f t="shared" si="0"/>
        <v>86166717851</v>
      </c>
      <c r="L20" s="10">
        <v>6.2</v>
      </c>
      <c r="N20" s="9">
        <v>5634100368</v>
      </c>
      <c r="P20" s="56">
        <v>147598769099</v>
      </c>
      <c r="Q20" s="56"/>
      <c r="S20" s="9">
        <v>-3490</v>
      </c>
      <c r="U20" s="24">
        <f t="shared" si="1"/>
        <v>153232865977</v>
      </c>
      <c r="W20" s="10">
        <v>8.77</v>
      </c>
    </row>
    <row r="21" spans="1:23" ht="21.75" customHeight="1" x14ac:dyDescent="0.2">
      <c r="A21" s="55" t="s">
        <v>114</v>
      </c>
      <c r="B21" s="55"/>
      <c r="D21" s="9">
        <v>0</v>
      </c>
      <c r="F21" s="9">
        <v>0</v>
      </c>
      <c r="H21" s="9">
        <v>0</v>
      </c>
      <c r="J21" s="9">
        <f t="shared" si="0"/>
        <v>0</v>
      </c>
      <c r="L21" s="10">
        <v>0</v>
      </c>
      <c r="N21" s="9">
        <v>0</v>
      </c>
      <c r="P21" s="56">
        <v>0</v>
      </c>
      <c r="Q21" s="56"/>
      <c r="S21" s="9">
        <v>-105989038</v>
      </c>
      <c r="U21" s="24">
        <f t="shared" si="1"/>
        <v>-105989038</v>
      </c>
      <c r="W21" s="10">
        <v>-0.01</v>
      </c>
    </row>
    <row r="22" spans="1:23" ht="21.75" customHeight="1" x14ac:dyDescent="0.2">
      <c r="A22" s="55" t="s">
        <v>43</v>
      </c>
      <c r="B22" s="55"/>
      <c r="D22" s="9">
        <v>6232149423</v>
      </c>
      <c r="F22" s="9">
        <v>27435151677</v>
      </c>
      <c r="H22" s="9">
        <v>0</v>
      </c>
      <c r="J22" s="9">
        <f t="shared" si="0"/>
        <v>33667301100</v>
      </c>
      <c r="L22" s="10">
        <v>2.42</v>
      </c>
      <c r="N22" s="9">
        <v>6232149423</v>
      </c>
      <c r="P22" s="56">
        <v>42981162853</v>
      </c>
      <c r="Q22" s="56"/>
      <c r="S22" s="9">
        <v>11735152667</v>
      </c>
      <c r="U22" s="24">
        <f t="shared" si="1"/>
        <v>60948464943</v>
      </c>
      <c r="W22" s="10">
        <v>3.49</v>
      </c>
    </row>
    <row r="23" spans="1:23" ht="21.75" customHeight="1" x14ac:dyDescent="0.2">
      <c r="A23" s="55" t="s">
        <v>22</v>
      </c>
      <c r="B23" s="55"/>
      <c r="D23" s="9">
        <v>0</v>
      </c>
      <c r="F23" s="9">
        <v>67680277700</v>
      </c>
      <c r="H23" s="9">
        <v>0</v>
      </c>
      <c r="J23" s="9">
        <f t="shared" si="0"/>
        <v>67680277700</v>
      </c>
      <c r="L23" s="10">
        <v>4.87</v>
      </c>
      <c r="N23" s="9">
        <v>6459996600</v>
      </c>
      <c r="P23" s="56">
        <v>33254713564</v>
      </c>
      <c r="Q23" s="56"/>
      <c r="S23" s="9">
        <v>-3101435968</v>
      </c>
      <c r="U23" s="24">
        <f t="shared" si="1"/>
        <v>36613274196</v>
      </c>
      <c r="W23" s="10">
        <v>2.1</v>
      </c>
    </row>
    <row r="24" spans="1:23" ht="21.75" customHeight="1" x14ac:dyDescent="0.2">
      <c r="A24" s="55" t="s">
        <v>115</v>
      </c>
      <c r="B24" s="55"/>
      <c r="D24" s="9">
        <v>0</v>
      </c>
      <c r="F24" s="9">
        <v>0</v>
      </c>
      <c r="H24" s="9">
        <v>0</v>
      </c>
      <c r="J24" s="9">
        <f t="shared" si="0"/>
        <v>0</v>
      </c>
      <c r="L24" s="10">
        <v>0</v>
      </c>
      <c r="N24" s="9">
        <v>9772000000</v>
      </c>
      <c r="P24" s="56">
        <v>0</v>
      </c>
      <c r="Q24" s="56"/>
      <c r="S24" s="9">
        <v>-26349415857</v>
      </c>
      <c r="U24" s="24">
        <f t="shared" si="1"/>
        <v>-16577415857</v>
      </c>
      <c r="W24" s="10">
        <v>-0.95</v>
      </c>
    </row>
    <row r="25" spans="1:23" ht="21.75" customHeight="1" x14ac:dyDescent="0.2">
      <c r="A25" s="55" t="s">
        <v>116</v>
      </c>
      <c r="B25" s="55"/>
      <c r="D25" s="9">
        <v>0</v>
      </c>
      <c r="F25" s="9">
        <v>0</v>
      </c>
      <c r="H25" s="9">
        <v>0</v>
      </c>
      <c r="J25" s="9">
        <f t="shared" si="0"/>
        <v>0</v>
      </c>
      <c r="L25" s="10">
        <v>0</v>
      </c>
      <c r="N25" s="9">
        <v>5940000000</v>
      </c>
      <c r="P25" s="56">
        <v>0</v>
      </c>
      <c r="Q25" s="56"/>
      <c r="S25" s="9">
        <v>-11455034580</v>
      </c>
      <c r="U25" s="24">
        <f t="shared" si="1"/>
        <v>-5515034580</v>
      </c>
      <c r="W25" s="10">
        <v>-0.32</v>
      </c>
    </row>
    <row r="26" spans="1:23" ht="21.75" customHeight="1" x14ac:dyDescent="0.2">
      <c r="A26" s="55" t="s">
        <v>117</v>
      </c>
      <c r="B26" s="55"/>
      <c r="D26" s="9">
        <v>0</v>
      </c>
      <c r="F26" s="9">
        <v>0</v>
      </c>
      <c r="H26" s="9">
        <v>0</v>
      </c>
      <c r="J26" s="9">
        <f t="shared" si="0"/>
        <v>0</v>
      </c>
      <c r="L26" s="10">
        <v>0</v>
      </c>
      <c r="N26" s="9">
        <v>225000000</v>
      </c>
      <c r="P26" s="56">
        <v>0</v>
      </c>
      <c r="Q26" s="56"/>
      <c r="S26" s="9">
        <v>-1412105366</v>
      </c>
      <c r="U26" s="24">
        <f t="shared" si="1"/>
        <v>-1187105366</v>
      </c>
      <c r="W26" s="10">
        <v>-7.0000000000000007E-2</v>
      </c>
    </row>
    <row r="27" spans="1:23" ht="21.75" customHeight="1" x14ac:dyDescent="0.2">
      <c r="A27" s="55" t="s">
        <v>118</v>
      </c>
      <c r="B27" s="55"/>
      <c r="D27" s="9">
        <v>0</v>
      </c>
      <c r="F27" s="9">
        <v>0</v>
      </c>
      <c r="H27" s="9">
        <v>0</v>
      </c>
      <c r="J27" s="9">
        <f t="shared" si="0"/>
        <v>0</v>
      </c>
      <c r="L27" s="10">
        <v>0</v>
      </c>
      <c r="N27" s="9">
        <v>26720776000</v>
      </c>
      <c r="P27" s="56">
        <v>0</v>
      </c>
      <c r="Q27" s="56"/>
      <c r="S27" s="9">
        <v>-28704670332</v>
      </c>
      <c r="U27" s="24">
        <f t="shared" si="1"/>
        <v>-1983894332</v>
      </c>
      <c r="W27" s="10">
        <v>-0.11</v>
      </c>
    </row>
    <row r="28" spans="1:23" ht="21.75" customHeight="1" x14ac:dyDescent="0.2">
      <c r="A28" s="55" t="s">
        <v>119</v>
      </c>
      <c r="B28" s="55"/>
      <c r="D28" s="9">
        <v>0</v>
      </c>
      <c r="F28" s="9">
        <v>0</v>
      </c>
      <c r="H28" s="9">
        <v>0</v>
      </c>
      <c r="J28" s="9">
        <f t="shared" si="0"/>
        <v>0</v>
      </c>
      <c r="L28" s="10">
        <v>0</v>
      </c>
      <c r="N28" s="9">
        <v>4986274300</v>
      </c>
      <c r="P28" s="56">
        <v>0</v>
      </c>
      <c r="Q28" s="56"/>
      <c r="S28" s="9">
        <v>-14108549457</v>
      </c>
      <c r="U28" s="24">
        <f t="shared" si="1"/>
        <v>-9122275157</v>
      </c>
      <c r="W28" s="10">
        <v>-0.52</v>
      </c>
    </row>
    <row r="29" spans="1:23" ht="21.75" customHeight="1" x14ac:dyDescent="0.2">
      <c r="A29" s="55" t="s">
        <v>120</v>
      </c>
      <c r="B29" s="55"/>
      <c r="D29" s="9">
        <v>0</v>
      </c>
      <c r="F29" s="9">
        <v>0</v>
      </c>
      <c r="H29" s="9">
        <v>0</v>
      </c>
      <c r="J29" s="9">
        <f t="shared" si="0"/>
        <v>0</v>
      </c>
      <c r="L29" s="10">
        <v>0</v>
      </c>
      <c r="N29" s="9">
        <v>0</v>
      </c>
      <c r="P29" s="56">
        <v>0</v>
      </c>
      <c r="Q29" s="56"/>
      <c r="S29" s="9">
        <v>0</v>
      </c>
      <c r="U29" s="24">
        <f t="shared" si="1"/>
        <v>0</v>
      </c>
      <c r="W29" s="10">
        <v>0</v>
      </c>
    </row>
    <row r="30" spans="1:23" ht="21.75" customHeight="1" x14ac:dyDescent="0.2">
      <c r="A30" s="55" t="s">
        <v>121</v>
      </c>
      <c r="B30" s="55"/>
      <c r="D30" s="9">
        <v>0</v>
      </c>
      <c r="F30" s="9">
        <v>0</v>
      </c>
      <c r="H30" s="9">
        <v>0</v>
      </c>
      <c r="J30" s="9">
        <f t="shared" si="0"/>
        <v>0</v>
      </c>
      <c r="L30" s="10">
        <v>0</v>
      </c>
      <c r="N30" s="9">
        <v>15776187900</v>
      </c>
      <c r="P30" s="56">
        <v>0</v>
      </c>
      <c r="Q30" s="56"/>
      <c r="S30" s="9">
        <v>1892957294</v>
      </c>
      <c r="U30" s="24">
        <f t="shared" si="1"/>
        <v>17669145194</v>
      </c>
      <c r="W30" s="10">
        <v>1.01</v>
      </c>
    </row>
    <row r="31" spans="1:23" ht="21.75" customHeight="1" x14ac:dyDescent="0.2">
      <c r="A31" s="55" t="s">
        <v>122</v>
      </c>
      <c r="B31" s="55"/>
      <c r="D31" s="9">
        <v>0</v>
      </c>
      <c r="F31" s="9">
        <v>0</v>
      </c>
      <c r="H31" s="9">
        <v>0</v>
      </c>
      <c r="J31" s="9">
        <f t="shared" si="0"/>
        <v>0</v>
      </c>
      <c r="L31" s="10">
        <v>0</v>
      </c>
      <c r="N31" s="9">
        <v>0</v>
      </c>
      <c r="P31" s="56">
        <v>0</v>
      </c>
      <c r="Q31" s="56"/>
      <c r="S31" s="9">
        <v>1048443135</v>
      </c>
      <c r="T31" s="9"/>
      <c r="U31" s="24">
        <f t="shared" si="1"/>
        <v>1048443135</v>
      </c>
      <c r="W31" s="10">
        <v>0.06</v>
      </c>
    </row>
    <row r="32" spans="1:23" ht="21.75" customHeight="1" x14ac:dyDescent="0.2">
      <c r="A32" s="55" t="s">
        <v>49</v>
      </c>
      <c r="B32" s="55"/>
      <c r="D32" s="9">
        <v>0</v>
      </c>
      <c r="F32" s="9">
        <v>17245591193</v>
      </c>
      <c r="H32" s="9">
        <v>0</v>
      </c>
      <c r="J32" s="9">
        <f t="shared" si="0"/>
        <v>17245591193</v>
      </c>
      <c r="L32" s="10">
        <v>1.24</v>
      </c>
      <c r="N32" s="9">
        <v>11360000000</v>
      </c>
      <c r="P32" s="56">
        <v>-513222362</v>
      </c>
      <c r="Q32" s="56"/>
      <c r="S32" s="9">
        <v>-24378665425</v>
      </c>
      <c r="T32" s="9"/>
      <c r="U32" s="24">
        <f t="shared" si="1"/>
        <v>-13531887787</v>
      </c>
      <c r="W32" s="10">
        <v>-0.77</v>
      </c>
    </row>
    <row r="33" spans="1:23" ht="21.75" customHeight="1" x14ac:dyDescent="0.2">
      <c r="A33" s="55" t="s">
        <v>28</v>
      </c>
      <c r="B33" s="55"/>
      <c r="D33" s="9">
        <v>0</v>
      </c>
      <c r="F33" s="9">
        <v>62983490137</v>
      </c>
      <c r="H33" s="9">
        <v>0</v>
      </c>
      <c r="J33" s="9">
        <f t="shared" si="0"/>
        <v>62983490137</v>
      </c>
      <c r="L33" s="10">
        <v>4.53</v>
      </c>
      <c r="N33" s="9">
        <v>0</v>
      </c>
      <c r="P33" s="56">
        <v>78456959036</v>
      </c>
      <c r="Q33" s="56"/>
      <c r="S33" s="9">
        <v>-5335</v>
      </c>
      <c r="T33" s="9"/>
      <c r="U33" s="24">
        <f t="shared" si="1"/>
        <v>78456953701</v>
      </c>
      <c r="W33" s="10">
        <v>4.49</v>
      </c>
    </row>
    <row r="34" spans="1:23" ht="21.75" customHeight="1" x14ac:dyDescent="0.2">
      <c r="A34" s="55" t="s">
        <v>44</v>
      </c>
      <c r="B34" s="55"/>
      <c r="D34" s="9">
        <v>0</v>
      </c>
      <c r="F34" s="9">
        <v>256161164267</v>
      </c>
      <c r="H34" s="9">
        <v>0</v>
      </c>
      <c r="J34" s="9">
        <f t="shared" si="0"/>
        <v>256161164267</v>
      </c>
      <c r="L34" s="10">
        <v>18.440000000000001</v>
      </c>
      <c r="N34" s="9">
        <v>4994999630</v>
      </c>
      <c r="P34" s="56">
        <v>451199393205</v>
      </c>
      <c r="Q34" s="56"/>
      <c r="S34" s="9">
        <v>-2083535210</v>
      </c>
      <c r="T34" s="9"/>
      <c r="U34" s="24">
        <f t="shared" si="1"/>
        <v>454110857625</v>
      </c>
      <c r="W34" s="10">
        <v>25.99</v>
      </c>
    </row>
    <row r="35" spans="1:23" ht="21.75" customHeight="1" x14ac:dyDescent="0.2">
      <c r="A35" s="55" t="s">
        <v>123</v>
      </c>
      <c r="B35" s="55"/>
      <c r="D35" s="9">
        <v>0</v>
      </c>
      <c r="F35" s="9">
        <v>0</v>
      </c>
      <c r="H35" s="9">
        <v>0</v>
      </c>
      <c r="J35" s="9">
        <f t="shared" si="0"/>
        <v>0</v>
      </c>
      <c r="L35" s="10">
        <v>0</v>
      </c>
      <c r="N35" s="9">
        <v>0</v>
      </c>
      <c r="P35" s="56">
        <v>0</v>
      </c>
      <c r="Q35" s="56"/>
      <c r="S35" s="9">
        <v>-2058244826</v>
      </c>
      <c r="T35" s="9"/>
      <c r="U35" s="24">
        <f t="shared" si="1"/>
        <v>-2058244826</v>
      </c>
      <c r="W35" s="10">
        <v>-0.12</v>
      </c>
    </row>
    <row r="36" spans="1:23" ht="21.75" customHeight="1" x14ac:dyDescent="0.2">
      <c r="A36" s="55" t="s">
        <v>124</v>
      </c>
      <c r="B36" s="55"/>
      <c r="D36" s="9">
        <v>0</v>
      </c>
      <c r="F36" s="9">
        <v>0</v>
      </c>
      <c r="H36" s="9">
        <v>0</v>
      </c>
      <c r="J36" s="9">
        <f t="shared" si="0"/>
        <v>0</v>
      </c>
      <c r="L36" s="10">
        <v>0</v>
      </c>
      <c r="N36" s="9">
        <v>470000000</v>
      </c>
      <c r="P36" s="56">
        <v>0</v>
      </c>
      <c r="Q36" s="56"/>
      <c r="S36" s="9">
        <v>573516376</v>
      </c>
      <c r="T36" s="9"/>
      <c r="U36" s="24">
        <f t="shared" si="1"/>
        <v>1043516376</v>
      </c>
      <c r="W36" s="10">
        <v>0.06</v>
      </c>
    </row>
    <row r="37" spans="1:23" ht="21.75" customHeight="1" x14ac:dyDescent="0.2">
      <c r="A37" s="55" t="s">
        <v>48</v>
      </c>
      <c r="B37" s="55"/>
      <c r="D37" s="9">
        <v>0</v>
      </c>
      <c r="F37" s="9">
        <v>4316374500</v>
      </c>
      <c r="H37" s="9">
        <v>0</v>
      </c>
      <c r="J37" s="9">
        <f t="shared" si="0"/>
        <v>4316374500</v>
      </c>
      <c r="L37" s="10">
        <v>0.31</v>
      </c>
      <c r="N37" s="9">
        <v>0</v>
      </c>
      <c r="P37" s="56">
        <v>4982670898</v>
      </c>
      <c r="Q37" s="56"/>
      <c r="S37" s="9">
        <v>1164912266</v>
      </c>
      <c r="T37" s="9"/>
      <c r="U37" s="24">
        <f t="shared" si="1"/>
        <v>6147583164</v>
      </c>
      <c r="W37" s="10">
        <v>0.35</v>
      </c>
    </row>
    <row r="38" spans="1:23" ht="21.75" customHeight="1" x14ac:dyDescent="0.2">
      <c r="A38" s="55" t="s">
        <v>125</v>
      </c>
      <c r="B38" s="55"/>
      <c r="D38" s="9">
        <v>0</v>
      </c>
      <c r="F38" s="9">
        <v>0</v>
      </c>
      <c r="H38" s="9">
        <v>0</v>
      </c>
      <c r="J38" s="9">
        <f t="shared" si="0"/>
        <v>0</v>
      </c>
      <c r="L38" s="10">
        <v>0</v>
      </c>
      <c r="N38" s="9">
        <v>0</v>
      </c>
      <c r="P38" s="56">
        <v>0</v>
      </c>
      <c r="Q38" s="56"/>
      <c r="S38" s="9">
        <v>14329689283</v>
      </c>
      <c r="T38" s="9"/>
      <c r="U38" s="24">
        <f t="shared" si="1"/>
        <v>14329689283</v>
      </c>
      <c r="W38" s="10">
        <v>0.82</v>
      </c>
    </row>
    <row r="39" spans="1:23" ht="21.75" customHeight="1" x14ac:dyDescent="0.2">
      <c r="A39" s="55" t="s">
        <v>126</v>
      </c>
      <c r="B39" s="55"/>
      <c r="D39" s="9">
        <v>0</v>
      </c>
      <c r="F39" s="9">
        <v>0</v>
      </c>
      <c r="H39" s="9">
        <v>0</v>
      </c>
      <c r="J39" s="9">
        <f t="shared" si="0"/>
        <v>0</v>
      </c>
      <c r="L39" s="10">
        <v>0</v>
      </c>
      <c r="N39" s="9">
        <v>0</v>
      </c>
      <c r="P39" s="56">
        <v>0</v>
      </c>
      <c r="Q39" s="56"/>
      <c r="S39" s="9">
        <v>-3520059563</v>
      </c>
      <c r="T39" s="9"/>
      <c r="U39" s="24">
        <f t="shared" si="1"/>
        <v>-3520059563</v>
      </c>
      <c r="W39" s="10">
        <v>-0.2</v>
      </c>
    </row>
    <row r="40" spans="1:23" ht="21.75" customHeight="1" x14ac:dyDescent="0.2">
      <c r="A40" s="55" t="s">
        <v>38</v>
      </c>
      <c r="B40" s="55"/>
      <c r="D40" s="9">
        <v>0</v>
      </c>
      <c r="F40" s="9">
        <v>0</v>
      </c>
      <c r="H40" s="9">
        <v>0</v>
      </c>
      <c r="J40" s="9">
        <f t="shared" si="0"/>
        <v>0</v>
      </c>
      <c r="L40" s="10">
        <v>0</v>
      </c>
      <c r="N40" s="9">
        <v>14417438280</v>
      </c>
      <c r="P40" s="56">
        <v>-143321495130</v>
      </c>
      <c r="Q40" s="56"/>
      <c r="S40" s="9">
        <v>-2546358276</v>
      </c>
      <c r="T40" s="9"/>
      <c r="U40" s="24">
        <f t="shared" si="1"/>
        <v>-131450415126</v>
      </c>
      <c r="W40" s="10">
        <v>-7.52</v>
      </c>
    </row>
    <row r="41" spans="1:23" ht="21.75" customHeight="1" x14ac:dyDescent="0.2">
      <c r="A41" s="55" t="s">
        <v>45</v>
      </c>
      <c r="B41" s="55"/>
      <c r="D41" s="9">
        <v>0</v>
      </c>
      <c r="F41" s="9">
        <v>54023199279</v>
      </c>
      <c r="H41" s="9">
        <v>0</v>
      </c>
      <c r="J41" s="9">
        <f t="shared" si="0"/>
        <v>54023199279</v>
      </c>
      <c r="L41" s="10">
        <v>3.89</v>
      </c>
      <c r="N41" s="9">
        <v>5150137650</v>
      </c>
      <c r="P41" s="56">
        <v>67777086481</v>
      </c>
      <c r="Q41" s="56"/>
      <c r="S41" s="9">
        <v>0</v>
      </c>
      <c r="T41" s="9"/>
      <c r="U41" s="24">
        <f t="shared" si="1"/>
        <v>72927224131</v>
      </c>
      <c r="W41" s="10">
        <v>4.17</v>
      </c>
    </row>
    <row r="42" spans="1:23" ht="21.75" customHeight="1" x14ac:dyDescent="0.2">
      <c r="A42" s="55" t="s">
        <v>32</v>
      </c>
      <c r="B42" s="55"/>
      <c r="D42" s="9">
        <v>0</v>
      </c>
      <c r="F42" s="9">
        <v>36326562747</v>
      </c>
      <c r="H42" s="9">
        <v>0</v>
      </c>
      <c r="J42" s="9">
        <f t="shared" si="0"/>
        <v>36326562747</v>
      </c>
      <c r="L42" s="10">
        <v>2.62</v>
      </c>
      <c r="N42" s="9">
        <v>11850309000</v>
      </c>
      <c r="P42" s="56">
        <v>23590936937</v>
      </c>
      <c r="Q42" s="56"/>
      <c r="S42" s="9">
        <v>0</v>
      </c>
      <c r="T42" s="9"/>
      <c r="U42" s="24">
        <f t="shared" si="1"/>
        <v>35441245937</v>
      </c>
      <c r="W42" s="10">
        <v>2.0299999999999998</v>
      </c>
    </row>
    <row r="43" spans="1:23" ht="21.75" customHeight="1" x14ac:dyDescent="0.2">
      <c r="A43" s="55" t="s">
        <v>40</v>
      </c>
      <c r="B43" s="55"/>
      <c r="D43" s="9">
        <v>0</v>
      </c>
      <c r="F43" s="9">
        <v>25678066016</v>
      </c>
      <c r="H43" s="9">
        <v>0</v>
      </c>
      <c r="J43" s="9">
        <f t="shared" si="0"/>
        <v>25678066016</v>
      </c>
      <c r="L43" s="10">
        <v>1.85</v>
      </c>
      <c r="N43" s="9">
        <v>3366558415</v>
      </c>
      <c r="P43" s="56">
        <v>-1326765702</v>
      </c>
      <c r="Q43" s="56"/>
      <c r="S43" s="9">
        <v>0</v>
      </c>
      <c r="T43" s="9"/>
      <c r="U43" s="24">
        <f t="shared" si="1"/>
        <v>2039792713</v>
      </c>
      <c r="W43" s="10">
        <v>0.12</v>
      </c>
    </row>
    <row r="44" spans="1:23" ht="21.75" customHeight="1" x14ac:dyDescent="0.2">
      <c r="A44" s="55" t="s">
        <v>35</v>
      </c>
      <c r="B44" s="55"/>
      <c r="D44" s="9">
        <v>20319953866</v>
      </c>
      <c r="F44" s="9">
        <v>25160358434</v>
      </c>
      <c r="H44" s="9">
        <v>0</v>
      </c>
      <c r="J44" s="9">
        <f t="shared" si="0"/>
        <v>45480312300</v>
      </c>
      <c r="L44" s="10">
        <v>3.27</v>
      </c>
      <c r="N44" s="9">
        <v>20319953866</v>
      </c>
      <c r="P44" s="56">
        <v>34588918085</v>
      </c>
      <c r="Q44" s="56"/>
      <c r="S44" s="9">
        <v>0</v>
      </c>
      <c r="T44" s="9"/>
      <c r="U44" s="24">
        <f t="shared" si="1"/>
        <v>54908871951</v>
      </c>
      <c r="W44" s="10">
        <v>3.14</v>
      </c>
    </row>
    <row r="45" spans="1:23" ht="21.75" customHeight="1" x14ac:dyDescent="0.2">
      <c r="A45" s="55" t="s">
        <v>47</v>
      </c>
      <c r="B45" s="55"/>
      <c r="D45" s="9">
        <v>0</v>
      </c>
      <c r="F45" s="9">
        <v>49414147916</v>
      </c>
      <c r="H45" s="9">
        <v>0</v>
      </c>
      <c r="J45" s="9">
        <f t="shared" si="0"/>
        <v>49414147916</v>
      </c>
      <c r="L45" s="10">
        <v>3.56</v>
      </c>
      <c r="N45" s="9">
        <v>8923537240</v>
      </c>
      <c r="P45" s="56">
        <v>58478818813</v>
      </c>
      <c r="Q45" s="56"/>
      <c r="S45" s="9">
        <v>0</v>
      </c>
      <c r="T45" s="9"/>
      <c r="U45" s="24">
        <f t="shared" si="1"/>
        <v>67402356053</v>
      </c>
      <c r="W45" s="10">
        <v>3.86</v>
      </c>
    </row>
    <row r="46" spans="1:23" ht="21.75" customHeight="1" x14ac:dyDescent="0.2">
      <c r="A46" s="55" t="s">
        <v>39</v>
      </c>
      <c r="B46" s="55"/>
      <c r="D46" s="9">
        <v>0</v>
      </c>
      <c r="F46" s="9">
        <v>35494930123</v>
      </c>
      <c r="H46" s="9">
        <v>0</v>
      </c>
      <c r="J46" s="9">
        <f t="shared" si="0"/>
        <v>35494930123</v>
      </c>
      <c r="L46" s="10">
        <v>2.56</v>
      </c>
      <c r="N46" s="9">
        <v>5932246000</v>
      </c>
      <c r="P46" s="56">
        <v>65304233729</v>
      </c>
      <c r="Q46" s="56"/>
      <c r="S46" s="9">
        <v>0</v>
      </c>
      <c r="T46" s="9"/>
      <c r="U46" s="24">
        <f t="shared" si="1"/>
        <v>71236479729</v>
      </c>
      <c r="W46" s="10">
        <v>4.08</v>
      </c>
    </row>
    <row r="47" spans="1:23" ht="21.75" customHeight="1" x14ac:dyDescent="0.2">
      <c r="A47" s="55" t="s">
        <v>34</v>
      </c>
      <c r="B47" s="55"/>
      <c r="D47" s="9">
        <v>34486676777</v>
      </c>
      <c r="F47" s="9">
        <v>61442931207</v>
      </c>
      <c r="H47" s="9">
        <v>0</v>
      </c>
      <c r="J47" s="9">
        <f t="shared" si="0"/>
        <v>95929607984</v>
      </c>
      <c r="L47" s="10">
        <v>6.91</v>
      </c>
      <c r="N47" s="9">
        <v>34486676777</v>
      </c>
      <c r="P47" s="56">
        <v>78870453542</v>
      </c>
      <c r="Q47" s="56"/>
      <c r="S47" s="9">
        <v>0</v>
      </c>
      <c r="T47" s="9"/>
      <c r="U47" s="24">
        <f t="shared" si="1"/>
        <v>113357130319</v>
      </c>
      <c r="W47" s="10">
        <v>6.49</v>
      </c>
    </row>
    <row r="48" spans="1:23" ht="21.75" customHeight="1" x14ac:dyDescent="0.2">
      <c r="A48" s="55" t="s">
        <v>29</v>
      </c>
      <c r="B48" s="55"/>
      <c r="D48" s="9">
        <v>0</v>
      </c>
      <c r="F48" s="9">
        <v>31021195066</v>
      </c>
      <c r="H48" s="9">
        <v>0</v>
      </c>
      <c r="J48" s="9">
        <f t="shared" si="0"/>
        <v>31021195066</v>
      </c>
      <c r="L48" s="10">
        <v>2.23</v>
      </c>
      <c r="N48" s="9">
        <v>3652027584</v>
      </c>
      <c r="P48" s="56">
        <v>10982427967</v>
      </c>
      <c r="Q48" s="56"/>
      <c r="S48" s="9">
        <v>0</v>
      </c>
      <c r="T48" s="9"/>
      <c r="U48" s="24">
        <f t="shared" si="1"/>
        <v>14634455551</v>
      </c>
      <c r="W48" s="10">
        <v>0.84</v>
      </c>
    </row>
    <row r="49" spans="1:23" ht="21.75" customHeight="1" x14ac:dyDescent="0.2">
      <c r="A49" s="55" t="s">
        <v>36</v>
      </c>
      <c r="B49" s="55"/>
      <c r="D49" s="9">
        <v>8596943278</v>
      </c>
      <c r="F49" s="9">
        <v>47920464354</v>
      </c>
      <c r="H49" s="9">
        <v>0</v>
      </c>
      <c r="J49" s="9">
        <f t="shared" si="0"/>
        <v>56517407632</v>
      </c>
      <c r="L49" s="10">
        <v>4.07</v>
      </c>
      <c r="N49" s="9">
        <v>8596943278</v>
      </c>
      <c r="P49" s="56">
        <v>75922683712</v>
      </c>
      <c r="Q49" s="56"/>
      <c r="S49" s="9">
        <v>0</v>
      </c>
      <c r="T49" s="9"/>
      <c r="U49" s="24">
        <f t="shared" si="1"/>
        <v>84519626990</v>
      </c>
      <c r="W49" s="10">
        <v>4.84</v>
      </c>
    </row>
    <row r="50" spans="1:23" ht="21.75" customHeight="1" x14ac:dyDescent="0.2">
      <c r="A50" s="55" t="s">
        <v>37</v>
      </c>
      <c r="B50" s="55"/>
      <c r="D50" s="9">
        <v>0</v>
      </c>
      <c r="F50" s="9">
        <v>0</v>
      </c>
      <c r="H50" s="9">
        <v>0</v>
      </c>
      <c r="J50" s="9">
        <f t="shared" si="0"/>
        <v>0</v>
      </c>
      <c r="L50" s="10">
        <v>0</v>
      </c>
      <c r="N50" s="9">
        <v>5152356000</v>
      </c>
      <c r="P50" s="56">
        <v>-36866881605</v>
      </c>
      <c r="Q50" s="56"/>
      <c r="S50" s="9">
        <v>0</v>
      </c>
      <c r="T50" s="9"/>
      <c r="U50" s="24">
        <f t="shared" si="1"/>
        <v>-31714525605</v>
      </c>
      <c r="W50" s="10">
        <v>-1.81</v>
      </c>
    </row>
    <row r="51" spans="1:23" ht="21.75" customHeight="1" x14ac:dyDescent="0.2">
      <c r="A51" s="55" t="s">
        <v>41</v>
      </c>
      <c r="B51" s="55"/>
      <c r="D51" s="9">
        <v>0</v>
      </c>
      <c r="F51" s="9">
        <v>1854552629</v>
      </c>
      <c r="H51" s="9">
        <v>0</v>
      </c>
      <c r="J51" s="9">
        <f t="shared" si="0"/>
        <v>1854552629</v>
      </c>
      <c r="L51" s="10">
        <v>0.13</v>
      </c>
      <c r="N51" s="9">
        <v>60000000</v>
      </c>
      <c r="P51" s="56">
        <v>19423135800</v>
      </c>
      <c r="Q51" s="56"/>
      <c r="S51" s="9">
        <v>0</v>
      </c>
      <c r="T51" s="9"/>
      <c r="U51" s="24">
        <f t="shared" si="1"/>
        <v>19483135800</v>
      </c>
      <c r="W51" s="10">
        <v>1.1100000000000001</v>
      </c>
    </row>
    <row r="52" spans="1:23" ht="21.75" customHeight="1" x14ac:dyDescent="0.2">
      <c r="A52" s="55" t="s">
        <v>33</v>
      </c>
      <c r="B52" s="55"/>
      <c r="D52" s="9">
        <v>0</v>
      </c>
      <c r="F52" s="9">
        <v>12878723743</v>
      </c>
      <c r="H52" s="9">
        <v>0</v>
      </c>
      <c r="J52" s="9">
        <f t="shared" si="0"/>
        <v>12878723743</v>
      </c>
      <c r="L52" s="10">
        <v>0.93</v>
      </c>
      <c r="N52" s="9">
        <v>7248356283</v>
      </c>
      <c r="P52" s="56">
        <v>-12129320516</v>
      </c>
      <c r="Q52" s="56"/>
      <c r="S52" s="9">
        <v>0</v>
      </c>
      <c r="T52" s="9"/>
      <c r="U52" s="24">
        <f t="shared" si="1"/>
        <v>-4880964233</v>
      </c>
      <c r="W52" s="10">
        <v>-0.28000000000000003</v>
      </c>
    </row>
    <row r="53" spans="1:23" ht="21.75" customHeight="1" x14ac:dyDescent="0.2">
      <c r="A53" s="55" t="s">
        <v>27</v>
      </c>
      <c r="B53" s="55"/>
      <c r="D53" s="9">
        <v>0</v>
      </c>
      <c r="F53" s="9">
        <v>7435978365</v>
      </c>
      <c r="H53" s="9">
        <v>0</v>
      </c>
      <c r="J53" s="9">
        <f t="shared" si="0"/>
        <v>7435978365</v>
      </c>
      <c r="L53" s="10">
        <v>0.54</v>
      </c>
      <c r="N53" s="9">
        <v>0</v>
      </c>
      <c r="P53" s="56">
        <v>3069329348</v>
      </c>
      <c r="Q53" s="56"/>
      <c r="S53" s="9">
        <v>0</v>
      </c>
      <c r="T53" s="9"/>
      <c r="U53" s="24">
        <f t="shared" si="1"/>
        <v>3069329348</v>
      </c>
      <c r="W53" s="10">
        <v>0.18</v>
      </c>
    </row>
    <row r="54" spans="1:23" ht="21.75" customHeight="1" x14ac:dyDescent="0.2">
      <c r="A54" s="55" t="s">
        <v>19</v>
      </c>
      <c r="B54" s="55"/>
      <c r="D54" s="9">
        <v>0</v>
      </c>
      <c r="F54" s="9">
        <v>138992844626</v>
      </c>
      <c r="H54" s="9">
        <v>0</v>
      </c>
      <c r="J54" s="9">
        <f t="shared" si="0"/>
        <v>138992844626</v>
      </c>
      <c r="L54" s="10">
        <v>10.01</v>
      </c>
      <c r="N54" s="9">
        <v>0</v>
      </c>
      <c r="P54" s="56">
        <v>189954240883</v>
      </c>
      <c r="Q54" s="56"/>
      <c r="S54" s="9">
        <v>0</v>
      </c>
      <c r="T54" s="9"/>
      <c r="U54" s="24">
        <f t="shared" si="1"/>
        <v>189954240883</v>
      </c>
      <c r="W54" s="10">
        <v>10.87</v>
      </c>
    </row>
    <row r="55" spans="1:23" ht="21.75" customHeight="1" x14ac:dyDescent="0.2">
      <c r="A55" s="55" t="s">
        <v>57</v>
      </c>
      <c r="B55" s="55"/>
      <c r="D55" s="9">
        <v>0</v>
      </c>
      <c r="F55" s="9">
        <v>1355927352</v>
      </c>
      <c r="H55" s="9">
        <v>0</v>
      </c>
      <c r="J55" s="9">
        <f t="shared" si="0"/>
        <v>1355927352</v>
      </c>
      <c r="L55" s="10">
        <v>0.1</v>
      </c>
      <c r="N55" s="9">
        <v>0</v>
      </c>
      <c r="P55" s="56">
        <v>1355927352</v>
      </c>
      <c r="Q55" s="56"/>
      <c r="S55" s="9">
        <v>0</v>
      </c>
      <c r="T55" s="9"/>
      <c r="U55" s="24">
        <f t="shared" si="1"/>
        <v>1355927352</v>
      </c>
      <c r="W55" s="10">
        <v>0.08</v>
      </c>
    </row>
    <row r="56" spans="1:23" ht="21.75" customHeight="1" x14ac:dyDescent="0.2">
      <c r="A56" s="55" t="s">
        <v>53</v>
      </c>
      <c r="B56" s="55"/>
      <c r="D56" s="9">
        <v>0</v>
      </c>
      <c r="F56" s="9">
        <v>-480435635</v>
      </c>
      <c r="H56" s="9">
        <v>0</v>
      </c>
      <c r="J56" s="9">
        <f t="shared" si="0"/>
        <v>-480435635</v>
      </c>
      <c r="L56" s="10">
        <v>-0.03</v>
      </c>
      <c r="N56" s="9">
        <v>0</v>
      </c>
      <c r="P56" s="56">
        <v>-480435635</v>
      </c>
      <c r="Q56" s="56"/>
      <c r="S56" s="9">
        <v>0</v>
      </c>
      <c r="T56" s="9"/>
      <c r="U56" s="24">
        <f t="shared" si="1"/>
        <v>-480435635</v>
      </c>
      <c r="W56" s="10">
        <v>-0.03</v>
      </c>
    </row>
    <row r="57" spans="1:23" ht="21.75" customHeight="1" x14ac:dyDescent="0.2">
      <c r="A57" s="55" t="s">
        <v>50</v>
      </c>
      <c r="B57" s="55"/>
      <c r="D57" s="9">
        <v>0</v>
      </c>
      <c r="F57" s="9">
        <v>28290113835</v>
      </c>
      <c r="H57" s="9">
        <v>0</v>
      </c>
      <c r="J57" s="9">
        <f t="shared" si="0"/>
        <v>28290113835</v>
      </c>
      <c r="L57" s="10">
        <v>2.04</v>
      </c>
      <c r="N57" s="9">
        <v>0</v>
      </c>
      <c r="P57" s="56">
        <v>57378559525</v>
      </c>
      <c r="Q57" s="56"/>
      <c r="S57" s="9">
        <v>0</v>
      </c>
      <c r="T57" s="9"/>
      <c r="U57" s="24">
        <f t="shared" si="1"/>
        <v>57378559525</v>
      </c>
      <c r="W57" s="10">
        <v>3.28</v>
      </c>
    </row>
    <row r="58" spans="1:23" ht="21.75" customHeight="1" x14ac:dyDescent="0.2">
      <c r="A58" s="55" t="s">
        <v>23</v>
      </c>
      <c r="B58" s="55"/>
      <c r="D58" s="9">
        <v>0</v>
      </c>
      <c r="F58" s="9">
        <v>1476497760</v>
      </c>
      <c r="H58" s="9">
        <v>0</v>
      </c>
      <c r="J58" s="9">
        <f t="shared" si="0"/>
        <v>1476497760</v>
      </c>
      <c r="L58" s="10">
        <v>0.11</v>
      </c>
      <c r="N58" s="9">
        <v>0</v>
      </c>
      <c r="P58" s="56">
        <v>1452703960</v>
      </c>
      <c r="Q58" s="56"/>
      <c r="S58" s="9">
        <v>0</v>
      </c>
      <c r="T58" s="9"/>
      <c r="U58" s="24">
        <f t="shared" si="1"/>
        <v>1452703960</v>
      </c>
      <c r="W58" s="10">
        <v>0.08</v>
      </c>
    </row>
    <row r="59" spans="1:23" ht="21.75" customHeight="1" x14ac:dyDescent="0.2">
      <c r="A59" s="55" t="s">
        <v>59</v>
      </c>
      <c r="B59" s="55"/>
      <c r="D59" s="9">
        <v>0</v>
      </c>
      <c r="F59" s="9">
        <v>-3758746639</v>
      </c>
      <c r="H59" s="9">
        <v>0</v>
      </c>
      <c r="J59" s="9">
        <f t="shared" si="0"/>
        <v>-3758746639</v>
      </c>
      <c r="L59" s="10">
        <v>-0.27</v>
      </c>
      <c r="N59" s="9">
        <v>0</v>
      </c>
      <c r="P59" s="56">
        <v>-3758746630</v>
      </c>
      <c r="Q59" s="56"/>
      <c r="S59" s="9">
        <v>0</v>
      </c>
      <c r="T59" s="9"/>
      <c r="U59" s="24">
        <f t="shared" si="1"/>
        <v>-3758746630</v>
      </c>
      <c r="W59" s="10">
        <v>-0.22</v>
      </c>
    </row>
    <row r="60" spans="1:23" ht="21.75" customHeight="1" x14ac:dyDescent="0.2">
      <c r="A60" s="55" t="s">
        <v>55</v>
      </c>
      <c r="B60" s="55"/>
      <c r="D60" s="9">
        <v>0</v>
      </c>
      <c r="F60" s="9">
        <v>-510976575</v>
      </c>
      <c r="H60" s="9">
        <v>0</v>
      </c>
      <c r="J60" s="9">
        <f t="shared" si="0"/>
        <v>-510976575</v>
      </c>
      <c r="L60" s="10">
        <v>-0.04</v>
      </c>
      <c r="N60" s="9">
        <v>0</v>
      </c>
      <c r="P60" s="56">
        <v>-510976575</v>
      </c>
      <c r="Q60" s="56"/>
      <c r="S60" s="9">
        <v>0</v>
      </c>
      <c r="T60" s="9"/>
      <c r="U60" s="24">
        <f t="shared" si="1"/>
        <v>-510976575</v>
      </c>
      <c r="W60" s="10">
        <v>-0.03</v>
      </c>
    </row>
    <row r="61" spans="1:23" ht="21.75" customHeight="1" x14ac:dyDescent="0.2">
      <c r="A61" s="55" t="s">
        <v>54</v>
      </c>
      <c r="B61" s="55"/>
      <c r="D61" s="9">
        <v>0</v>
      </c>
      <c r="F61" s="9">
        <v>381759714</v>
      </c>
      <c r="H61" s="9">
        <v>0</v>
      </c>
      <c r="J61" s="9">
        <f t="shared" si="0"/>
        <v>381759714</v>
      </c>
      <c r="L61" s="10">
        <v>0.03</v>
      </c>
      <c r="N61" s="9">
        <v>0</v>
      </c>
      <c r="P61" s="56">
        <v>381759714</v>
      </c>
      <c r="Q61" s="56"/>
      <c r="S61" s="9">
        <v>0</v>
      </c>
      <c r="T61" s="9"/>
      <c r="U61" s="24">
        <f t="shared" si="1"/>
        <v>381759714</v>
      </c>
      <c r="W61" s="10">
        <v>0.02</v>
      </c>
    </row>
    <row r="62" spans="1:23" ht="21.75" customHeight="1" x14ac:dyDescent="0.2">
      <c r="A62" s="55" t="s">
        <v>58</v>
      </c>
      <c r="B62" s="55"/>
      <c r="D62" s="9">
        <v>0</v>
      </c>
      <c r="F62" s="9">
        <v>2454718266</v>
      </c>
      <c r="H62" s="9">
        <v>0</v>
      </c>
      <c r="J62" s="9">
        <f t="shared" si="0"/>
        <v>2454718266</v>
      </c>
      <c r="L62" s="10">
        <v>0.18</v>
      </c>
      <c r="N62" s="9">
        <v>0</v>
      </c>
      <c r="P62" s="56">
        <f>2454718266-18</f>
        <v>2454718248</v>
      </c>
      <c r="Q62" s="56"/>
      <c r="S62" s="9">
        <v>0</v>
      </c>
      <c r="T62" s="9"/>
      <c r="U62" s="24">
        <f t="shared" si="1"/>
        <v>2454718248</v>
      </c>
      <c r="W62" s="10">
        <v>0.14000000000000001</v>
      </c>
    </row>
    <row r="63" spans="1:23" ht="21.75" customHeight="1" x14ac:dyDescent="0.2">
      <c r="A63" s="57" t="s">
        <v>56</v>
      </c>
      <c r="B63" s="57"/>
      <c r="D63" s="13">
        <v>0</v>
      </c>
      <c r="F63" s="13">
        <v>-184458618</v>
      </c>
      <c r="H63" s="13">
        <v>0</v>
      </c>
      <c r="J63" s="13">
        <f t="shared" si="0"/>
        <v>-184458618</v>
      </c>
      <c r="L63" s="14">
        <v>-0.01</v>
      </c>
      <c r="N63" s="13">
        <v>0</v>
      </c>
      <c r="P63" s="56">
        <v>-184458618</v>
      </c>
      <c r="Q63" s="67"/>
      <c r="S63" s="9">
        <v>0</v>
      </c>
      <c r="T63" s="9"/>
      <c r="U63" s="38">
        <f t="shared" si="1"/>
        <v>-184458618</v>
      </c>
      <c r="W63" s="14">
        <v>-0.01</v>
      </c>
    </row>
    <row r="64" spans="1:23" ht="21.75" customHeight="1" thickBot="1" x14ac:dyDescent="0.25">
      <c r="A64" s="51" t="s">
        <v>60</v>
      </c>
      <c r="B64" s="51"/>
      <c r="D64" s="16">
        <v>69635723344</v>
      </c>
      <c r="F64" s="16">
        <v>1252132652617</v>
      </c>
      <c r="H64" s="16">
        <f>SUM(H9:H63)</f>
        <v>63566444778</v>
      </c>
      <c r="J64" s="16">
        <f>SUM(J9:J63)</f>
        <v>1385334820739</v>
      </c>
      <c r="L64" s="17">
        <v>100.34</v>
      </c>
      <c r="N64" s="16">
        <f>SUM(N9:N63)</f>
        <v>329594973441</v>
      </c>
      <c r="P64" s="68">
        <f>SUM(P9:Q63)</f>
        <v>1433525941333</v>
      </c>
      <c r="Q64" s="68"/>
      <c r="S64" s="16">
        <v>-31123555997</v>
      </c>
      <c r="U64" s="36">
        <v>1766287358786</v>
      </c>
      <c r="W64" s="17">
        <v>101.1</v>
      </c>
    </row>
    <row r="65" spans="4:19" ht="13.5" thickTop="1" x14ac:dyDescent="0.2"/>
    <row r="66" spans="4:19" x14ac:dyDescent="0.2">
      <c r="D66" s="25"/>
      <c r="F66" s="25"/>
      <c r="H66" s="25"/>
      <c r="N66" s="25"/>
      <c r="Q66" s="25"/>
      <c r="S66" s="25"/>
    </row>
    <row r="67" spans="4:19" x14ac:dyDescent="0.2">
      <c r="Q67" s="25"/>
    </row>
  </sheetData>
  <mergeCells count="12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4:B64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P64:Q64"/>
  </mergeCells>
  <pageMargins left="0.39" right="0.39" top="0.39" bottom="0.39" header="0" footer="0"/>
  <pageSetup scale="63" fitToHeight="0" orientation="landscape" r:id="rId1"/>
  <rowBreaks count="1" manualBreakCount="1">
    <brk id="44" max="2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"/>
  <sheetViews>
    <sheetView rightToLeft="1" view="pageBreakPreview" zoomScale="145" zoomScaleNormal="100" zoomScaleSheetLayoutView="145" workbookViewId="0">
      <selection activeCell="D19" sqref="D1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5.42578125" customWidth="1"/>
    <col min="5" max="5" width="1.28515625" customWidth="1"/>
    <col min="6" max="6" width="21.7109375" customWidth="1"/>
    <col min="7" max="7" width="0.28515625" customWidth="1"/>
  </cols>
  <sheetData>
    <row r="1" spans="1:6" ht="25.5" x14ac:dyDescent="0.2">
      <c r="A1" s="63" t="s">
        <v>0</v>
      </c>
      <c r="B1" s="63"/>
      <c r="C1" s="63"/>
      <c r="D1" s="63"/>
      <c r="E1" s="63"/>
      <c r="F1" s="63"/>
    </row>
    <row r="2" spans="1:6" ht="25.5" x14ac:dyDescent="0.2">
      <c r="A2" s="63" t="s">
        <v>92</v>
      </c>
      <c r="B2" s="63"/>
      <c r="C2" s="63"/>
      <c r="D2" s="63"/>
      <c r="E2" s="63"/>
      <c r="F2" s="63"/>
    </row>
    <row r="3" spans="1:6" ht="25.5" x14ac:dyDescent="0.2">
      <c r="A3" s="63" t="s">
        <v>2</v>
      </c>
      <c r="B3" s="63"/>
      <c r="C3" s="63"/>
      <c r="D3" s="63"/>
      <c r="E3" s="63"/>
      <c r="F3" s="63"/>
    </row>
    <row r="5" spans="1:6" ht="24" x14ac:dyDescent="0.2">
      <c r="A5" s="1" t="s">
        <v>127</v>
      </c>
      <c r="B5" s="64" t="s">
        <v>128</v>
      </c>
      <c r="C5" s="64"/>
      <c r="D5" s="64"/>
      <c r="E5" s="64"/>
      <c r="F5" s="64"/>
    </row>
    <row r="6" spans="1:6" ht="21" x14ac:dyDescent="0.2">
      <c r="D6" s="61" t="s">
        <v>107</v>
      </c>
      <c r="E6" s="61"/>
      <c r="F6" s="2" t="s">
        <v>108</v>
      </c>
    </row>
    <row r="7" spans="1:6" ht="42" x14ac:dyDescent="0.2">
      <c r="A7" s="61" t="s">
        <v>129</v>
      </c>
      <c r="B7" s="61"/>
      <c r="D7" s="18" t="s">
        <v>130</v>
      </c>
      <c r="E7" s="3"/>
      <c r="F7" s="18" t="s">
        <v>130</v>
      </c>
    </row>
    <row r="8" spans="1:6" ht="18.75" x14ac:dyDescent="0.2">
      <c r="A8" s="59" t="s">
        <v>174</v>
      </c>
      <c r="B8" s="59"/>
      <c r="D8" s="6">
        <v>10619900</v>
      </c>
      <c r="F8" s="6">
        <v>309634155</v>
      </c>
    </row>
    <row r="9" spans="1:6" ht="18.75" x14ac:dyDescent="0.2">
      <c r="A9" s="55" t="s">
        <v>176</v>
      </c>
      <c r="B9" s="55"/>
      <c r="D9" s="9">
        <v>0</v>
      </c>
      <c r="F9" s="9">
        <v>744846504</v>
      </c>
    </row>
    <row r="10" spans="1:6" ht="18.75" x14ac:dyDescent="0.2">
      <c r="A10" s="55" t="s">
        <v>177</v>
      </c>
      <c r="B10" s="55"/>
      <c r="D10" s="9">
        <v>0</v>
      </c>
      <c r="F10" s="9">
        <v>348317</v>
      </c>
    </row>
    <row r="11" spans="1:6" ht="21.75" thickBot="1" x14ac:dyDescent="0.25">
      <c r="A11" s="51" t="s">
        <v>60</v>
      </c>
      <c r="B11" s="51"/>
      <c r="D11" s="16">
        <v>10619900</v>
      </c>
      <c r="F11" s="16">
        <v>1054828976</v>
      </c>
    </row>
    <row r="15" spans="1:6" x14ac:dyDescent="0.2">
      <c r="D15" s="25"/>
      <c r="F15" s="25"/>
    </row>
  </sheetData>
  <mergeCells count="10">
    <mergeCell ref="A1:F1"/>
    <mergeCell ref="A2:F2"/>
    <mergeCell ref="A3:F3"/>
    <mergeCell ref="B5:F5"/>
    <mergeCell ref="D6:E6"/>
    <mergeCell ref="A10:B10"/>
    <mergeCell ref="A11:B11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F27" sqref="F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63" t="s">
        <v>0</v>
      </c>
      <c r="B1" s="63"/>
      <c r="C1" s="63"/>
      <c r="D1" s="63"/>
      <c r="E1" s="63"/>
      <c r="F1" s="63"/>
    </row>
    <row r="2" spans="1:6" ht="25.5" x14ac:dyDescent="0.2">
      <c r="A2" s="63" t="s">
        <v>92</v>
      </c>
      <c r="B2" s="63"/>
      <c r="C2" s="63"/>
      <c r="D2" s="63"/>
      <c r="E2" s="63"/>
      <c r="F2" s="63"/>
    </row>
    <row r="3" spans="1:6" ht="25.5" x14ac:dyDescent="0.2">
      <c r="A3" s="63" t="s">
        <v>2</v>
      </c>
      <c r="B3" s="63"/>
      <c r="C3" s="63"/>
      <c r="D3" s="63"/>
      <c r="E3" s="63"/>
      <c r="F3" s="63"/>
    </row>
    <row r="5" spans="1:6" ht="24" x14ac:dyDescent="0.2">
      <c r="A5" s="1" t="s">
        <v>131</v>
      </c>
      <c r="B5" s="64" t="s">
        <v>104</v>
      </c>
      <c r="C5" s="64"/>
      <c r="D5" s="64"/>
      <c r="E5" s="64"/>
      <c r="F5" s="64"/>
    </row>
    <row r="6" spans="1:6" ht="21" x14ac:dyDescent="0.2">
      <c r="D6" s="2" t="s">
        <v>107</v>
      </c>
      <c r="F6" s="2" t="s">
        <v>9</v>
      </c>
    </row>
    <row r="7" spans="1:6" ht="21" x14ac:dyDescent="0.2">
      <c r="A7" s="61" t="s">
        <v>104</v>
      </c>
      <c r="B7" s="61"/>
      <c r="D7" s="4" t="s">
        <v>89</v>
      </c>
      <c r="F7" s="4" t="s">
        <v>89</v>
      </c>
    </row>
    <row r="8" spans="1:6" ht="18.75" x14ac:dyDescent="0.2">
      <c r="A8" s="59" t="s">
        <v>104</v>
      </c>
      <c r="B8" s="59"/>
      <c r="D8" s="6">
        <v>-136</v>
      </c>
      <c r="F8" s="6">
        <v>2433915161</v>
      </c>
    </row>
    <row r="9" spans="1:6" ht="18.75" x14ac:dyDescent="0.2">
      <c r="A9" s="57" t="s">
        <v>132</v>
      </c>
      <c r="B9" s="57"/>
      <c r="D9" s="13">
        <v>153057041</v>
      </c>
      <c r="F9" s="13">
        <v>710164107</v>
      </c>
    </row>
    <row r="10" spans="1:6" ht="21" x14ac:dyDescent="0.2">
      <c r="A10" s="51" t="s">
        <v>60</v>
      </c>
      <c r="B10" s="51"/>
      <c r="D10" s="16">
        <f>SUM(D8:D9)</f>
        <v>153056905</v>
      </c>
      <c r="F10" s="16">
        <v>3144079268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3"/>
  <sheetViews>
    <sheetView rightToLeft="1" view="pageBreakPreview" zoomScale="85" zoomScaleNormal="100" zoomScaleSheetLayoutView="85" workbookViewId="0">
      <selection activeCell="F63" sqref="F63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42578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42578125" bestFit="1" customWidth="1"/>
    <col min="18" max="18" width="1.28515625" customWidth="1"/>
    <col min="19" max="19" width="20" bestFit="1" customWidth="1"/>
    <col min="20" max="20" width="5.85546875" customWidth="1"/>
  </cols>
  <sheetData>
    <row r="1" spans="1:19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5.5" x14ac:dyDescent="0.2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5" spans="1:19" ht="24" x14ac:dyDescent="0.2">
      <c r="A5" s="64" t="s">
        <v>110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21" x14ac:dyDescent="0.2">
      <c r="A6" s="61" t="s">
        <v>62</v>
      </c>
      <c r="C6" s="61" t="s">
        <v>133</v>
      </c>
      <c r="D6" s="61"/>
      <c r="E6" s="61"/>
      <c r="F6" s="61"/>
      <c r="G6" s="61"/>
      <c r="I6" s="61" t="s">
        <v>107</v>
      </c>
      <c r="J6" s="61"/>
      <c r="K6" s="61"/>
      <c r="L6" s="61"/>
      <c r="M6" s="61"/>
      <c r="O6" s="61" t="s">
        <v>108</v>
      </c>
      <c r="P6" s="61"/>
      <c r="Q6" s="61"/>
      <c r="R6" s="61"/>
      <c r="S6" s="61"/>
    </row>
    <row r="7" spans="1:19" ht="42" x14ac:dyDescent="0.2">
      <c r="A7" s="61"/>
      <c r="C7" s="18" t="s">
        <v>134</v>
      </c>
      <c r="D7" s="3"/>
      <c r="E7" s="18" t="s">
        <v>135</v>
      </c>
      <c r="F7" s="3"/>
      <c r="G7" s="18" t="s">
        <v>136</v>
      </c>
      <c r="I7" s="18" t="s">
        <v>137</v>
      </c>
      <c r="J7" s="3"/>
      <c r="K7" s="18" t="s">
        <v>138</v>
      </c>
      <c r="L7" s="3"/>
      <c r="M7" s="18" t="s">
        <v>139</v>
      </c>
      <c r="O7" s="18" t="s">
        <v>137</v>
      </c>
      <c r="P7" s="3"/>
      <c r="Q7" s="18" t="s">
        <v>138</v>
      </c>
      <c r="R7" s="3"/>
      <c r="S7" s="18" t="s">
        <v>139</v>
      </c>
    </row>
    <row r="8" spans="1:19" ht="18.75" x14ac:dyDescent="0.2">
      <c r="A8" s="5" t="s">
        <v>45</v>
      </c>
      <c r="C8" s="5" t="s">
        <v>140</v>
      </c>
      <c r="E8" s="6">
        <v>4904893</v>
      </c>
      <c r="G8" s="6">
        <v>1050</v>
      </c>
      <c r="I8" s="6">
        <v>0</v>
      </c>
      <c r="K8" s="6">
        <v>0</v>
      </c>
      <c r="M8" s="6">
        <v>0</v>
      </c>
      <c r="O8" s="6">
        <v>5150137650</v>
      </c>
      <c r="Q8" s="6">
        <v>0</v>
      </c>
      <c r="S8" s="6">
        <v>5150137650</v>
      </c>
    </row>
    <row r="9" spans="1:19" ht="18.75" x14ac:dyDescent="0.2">
      <c r="A9" s="8" t="s">
        <v>25</v>
      </c>
      <c r="C9" s="8" t="s">
        <v>141</v>
      </c>
      <c r="E9" s="9">
        <v>12957177</v>
      </c>
      <c r="G9" s="9">
        <v>1000</v>
      </c>
      <c r="I9" s="9">
        <v>0</v>
      </c>
      <c r="K9" s="9">
        <v>0</v>
      </c>
      <c r="M9" s="9">
        <v>0</v>
      </c>
      <c r="O9" s="9">
        <v>12957177000</v>
      </c>
      <c r="Q9" s="9">
        <v>0</v>
      </c>
      <c r="S9" s="9">
        <v>12957177000</v>
      </c>
    </row>
    <row r="10" spans="1:19" ht="18.75" x14ac:dyDescent="0.2">
      <c r="A10" s="8" t="s">
        <v>30</v>
      </c>
      <c r="C10" s="8" t="s">
        <v>142</v>
      </c>
      <c r="E10" s="9">
        <v>17996000</v>
      </c>
      <c r="G10" s="9">
        <v>1650</v>
      </c>
      <c r="I10" s="9">
        <v>0</v>
      </c>
      <c r="K10" s="9">
        <v>0</v>
      </c>
      <c r="M10" s="9">
        <v>0</v>
      </c>
      <c r="O10" s="9">
        <v>29693400000</v>
      </c>
      <c r="Q10" s="9">
        <v>0</v>
      </c>
      <c r="S10" s="9">
        <v>29693400000</v>
      </c>
    </row>
    <row r="11" spans="1:19" ht="18.75" x14ac:dyDescent="0.2">
      <c r="A11" s="8" t="s">
        <v>31</v>
      </c>
      <c r="C11" s="8" t="s">
        <v>143</v>
      </c>
      <c r="E11" s="9">
        <v>5735907</v>
      </c>
      <c r="G11" s="9">
        <v>2390</v>
      </c>
      <c r="I11" s="9">
        <v>0</v>
      </c>
      <c r="K11" s="9">
        <v>0</v>
      </c>
      <c r="M11" s="9">
        <v>0</v>
      </c>
      <c r="O11" s="9">
        <v>13708817730</v>
      </c>
      <c r="Q11" s="9">
        <v>0</v>
      </c>
      <c r="S11" s="9">
        <v>13708817730</v>
      </c>
    </row>
    <row r="12" spans="1:19" ht="18.75" x14ac:dyDescent="0.2">
      <c r="A12" s="8" t="s">
        <v>32</v>
      </c>
      <c r="C12" s="8" t="s">
        <v>144</v>
      </c>
      <c r="E12" s="9">
        <v>7900206</v>
      </c>
      <c r="G12" s="9">
        <v>1500</v>
      </c>
      <c r="I12" s="9">
        <v>0</v>
      </c>
      <c r="K12" s="9">
        <v>0</v>
      </c>
      <c r="M12" s="9">
        <v>0</v>
      </c>
      <c r="O12" s="9">
        <v>11850309000</v>
      </c>
      <c r="Q12" s="9">
        <v>0</v>
      </c>
      <c r="S12" s="9">
        <v>11850309000</v>
      </c>
    </row>
    <row r="13" spans="1:19" ht="18.75" x14ac:dyDescent="0.2">
      <c r="A13" s="8" t="s">
        <v>44</v>
      </c>
      <c r="C13" s="8" t="s">
        <v>145</v>
      </c>
      <c r="E13" s="9">
        <v>13499999</v>
      </c>
      <c r="G13" s="9">
        <v>370</v>
      </c>
      <c r="I13" s="9">
        <v>0</v>
      </c>
      <c r="K13" s="9">
        <v>0</v>
      </c>
      <c r="M13" s="9">
        <v>0</v>
      </c>
      <c r="O13" s="9">
        <v>4994999630</v>
      </c>
      <c r="Q13" s="9">
        <v>0</v>
      </c>
      <c r="S13" s="9">
        <v>4994999630</v>
      </c>
    </row>
    <row r="14" spans="1:19" ht="18.75" x14ac:dyDescent="0.2">
      <c r="A14" s="8" t="s">
        <v>40</v>
      </c>
      <c r="C14" s="8" t="s">
        <v>145</v>
      </c>
      <c r="E14" s="9">
        <v>29274421</v>
      </c>
      <c r="G14" s="9">
        <v>115</v>
      </c>
      <c r="I14" s="9">
        <v>0</v>
      </c>
      <c r="K14" s="9">
        <v>0</v>
      </c>
      <c r="M14" s="9">
        <v>0</v>
      </c>
      <c r="O14" s="9">
        <v>3366558415</v>
      </c>
      <c r="Q14" s="9">
        <v>0</v>
      </c>
      <c r="S14" s="9">
        <v>3366558415</v>
      </c>
    </row>
    <row r="15" spans="1:19" ht="18.75" x14ac:dyDescent="0.2">
      <c r="A15" s="8" t="s">
        <v>118</v>
      </c>
      <c r="C15" s="8" t="s">
        <v>140</v>
      </c>
      <c r="E15" s="9">
        <v>13360388</v>
      </c>
      <c r="G15" s="9">
        <v>2000</v>
      </c>
      <c r="I15" s="9">
        <v>0</v>
      </c>
      <c r="K15" s="9">
        <v>0</v>
      </c>
      <c r="M15" s="9">
        <v>0</v>
      </c>
      <c r="O15" s="9">
        <v>26720776000</v>
      </c>
      <c r="Q15" s="9">
        <v>0</v>
      </c>
      <c r="S15" s="9">
        <v>26720776000</v>
      </c>
    </row>
    <row r="16" spans="1:19" ht="18.75" x14ac:dyDescent="0.2">
      <c r="A16" s="8" t="s">
        <v>35</v>
      </c>
      <c r="C16" s="8" t="s">
        <v>146</v>
      </c>
      <c r="E16" s="9">
        <v>711458</v>
      </c>
      <c r="G16" s="9">
        <v>28874</v>
      </c>
      <c r="I16" s="9">
        <v>20542638292</v>
      </c>
      <c r="K16" s="9">
        <v>222684426</v>
      </c>
      <c r="M16" s="9">
        <v>20319953866</v>
      </c>
      <c r="O16" s="9">
        <v>20542638292</v>
      </c>
      <c r="Q16" s="9">
        <v>222684426</v>
      </c>
      <c r="S16" s="9">
        <v>20319953866</v>
      </c>
    </row>
    <row r="17" spans="1:19" ht="18.75" x14ac:dyDescent="0.2">
      <c r="A17" s="8" t="s">
        <v>113</v>
      </c>
      <c r="C17" s="8" t="s">
        <v>141</v>
      </c>
      <c r="E17" s="9">
        <v>7100000</v>
      </c>
      <c r="G17" s="9">
        <v>1997</v>
      </c>
      <c r="I17" s="9">
        <v>0</v>
      </c>
      <c r="K17" s="9">
        <v>0</v>
      </c>
      <c r="M17" s="9">
        <v>0</v>
      </c>
      <c r="O17" s="9">
        <v>14178700000</v>
      </c>
      <c r="Q17" s="9">
        <v>0</v>
      </c>
      <c r="S17" s="9">
        <v>14178700000</v>
      </c>
    </row>
    <row r="18" spans="1:19" ht="18.75" x14ac:dyDescent="0.2">
      <c r="A18" s="8" t="s">
        <v>47</v>
      </c>
      <c r="C18" s="8" t="s">
        <v>147</v>
      </c>
      <c r="E18" s="9">
        <v>7196401</v>
      </c>
      <c r="G18" s="9">
        <v>1240</v>
      </c>
      <c r="I18" s="9">
        <v>0</v>
      </c>
      <c r="K18" s="9">
        <v>0</v>
      </c>
      <c r="M18" s="9">
        <v>0</v>
      </c>
      <c r="O18" s="9">
        <v>8923537240</v>
      </c>
      <c r="Q18" s="9">
        <v>0</v>
      </c>
      <c r="S18" s="9">
        <v>8923537240</v>
      </c>
    </row>
    <row r="19" spans="1:19" ht="18.75" x14ac:dyDescent="0.2">
      <c r="A19" s="8" t="s">
        <v>39</v>
      </c>
      <c r="C19" s="8" t="s">
        <v>148</v>
      </c>
      <c r="E19" s="9">
        <v>5932246</v>
      </c>
      <c r="G19" s="9">
        <v>1000</v>
      </c>
      <c r="I19" s="9">
        <v>0</v>
      </c>
      <c r="K19" s="9">
        <v>0</v>
      </c>
      <c r="M19" s="9">
        <v>0</v>
      </c>
      <c r="O19" s="9">
        <v>5932246000</v>
      </c>
      <c r="Q19" s="9">
        <v>0</v>
      </c>
      <c r="S19" s="9">
        <v>5932246000</v>
      </c>
    </row>
    <row r="20" spans="1:19" ht="18.75" x14ac:dyDescent="0.2">
      <c r="A20" s="8" t="s">
        <v>38</v>
      </c>
      <c r="C20" s="8" t="s">
        <v>149</v>
      </c>
      <c r="E20" s="9">
        <v>51490851</v>
      </c>
      <c r="G20" s="9">
        <v>280</v>
      </c>
      <c r="I20" s="9">
        <v>0</v>
      </c>
      <c r="K20" s="9">
        <v>0</v>
      </c>
      <c r="M20" s="9">
        <v>0</v>
      </c>
      <c r="O20" s="9">
        <v>14417438280</v>
      </c>
      <c r="Q20" s="9">
        <v>0</v>
      </c>
      <c r="S20" s="9">
        <v>14417438280</v>
      </c>
    </row>
    <row r="21" spans="1:19" ht="18.75" x14ac:dyDescent="0.2">
      <c r="A21" s="8" t="s">
        <v>34</v>
      </c>
      <c r="C21" s="8" t="s">
        <v>150</v>
      </c>
      <c r="E21" s="9">
        <v>1260362</v>
      </c>
      <c r="G21" s="9">
        <v>27400</v>
      </c>
      <c r="I21" s="9">
        <v>34533918800</v>
      </c>
      <c r="K21" s="9">
        <v>47242023</v>
      </c>
      <c r="M21" s="9">
        <v>34486676777</v>
      </c>
      <c r="O21" s="9">
        <v>34533918800</v>
      </c>
      <c r="Q21" s="9">
        <v>47242023</v>
      </c>
      <c r="S21" s="9">
        <v>34486676777</v>
      </c>
    </row>
    <row r="22" spans="1:19" ht="18.75" x14ac:dyDescent="0.2">
      <c r="A22" s="8" t="s">
        <v>29</v>
      </c>
      <c r="C22" s="8" t="s">
        <v>151</v>
      </c>
      <c r="E22" s="9">
        <v>10455805</v>
      </c>
      <c r="G22" s="9">
        <v>350</v>
      </c>
      <c r="I22" s="9">
        <v>0</v>
      </c>
      <c r="K22" s="9">
        <v>0</v>
      </c>
      <c r="M22" s="9">
        <v>0</v>
      </c>
      <c r="O22" s="9">
        <v>3659531750</v>
      </c>
      <c r="Q22" s="9">
        <v>7504166</v>
      </c>
      <c r="S22" s="9">
        <v>3652027584</v>
      </c>
    </row>
    <row r="23" spans="1:19" ht="18.75" x14ac:dyDescent="0.2">
      <c r="A23" s="8" t="s">
        <v>115</v>
      </c>
      <c r="C23" s="8" t="s">
        <v>152</v>
      </c>
      <c r="E23" s="9">
        <v>6980000</v>
      </c>
      <c r="G23" s="9">
        <v>1400</v>
      </c>
      <c r="I23" s="9">
        <v>0</v>
      </c>
      <c r="K23" s="9">
        <v>0</v>
      </c>
      <c r="M23" s="9">
        <v>0</v>
      </c>
      <c r="O23" s="9">
        <v>9772000000</v>
      </c>
      <c r="Q23" s="9">
        <v>0</v>
      </c>
      <c r="S23" s="9">
        <v>9772000000</v>
      </c>
    </row>
    <row r="24" spans="1:19" ht="18.75" x14ac:dyDescent="0.2">
      <c r="A24" s="8" t="s">
        <v>43</v>
      </c>
      <c r="C24" s="8" t="s">
        <v>153</v>
      </c>
      <c r="E24" s="9">
        <v>3522150</v>
      </c>
      <c r="G24" s="9">
        <v>1910</v>
      </c>
      <c r="I24" s="9">
        <v>6727306500</v>
      </c>
      <c r="K24" s="9">
        <v>495157077</v>
      </c>
      <c r="M24" s="9">
        <v>6232149423</v>
      </c>
      <c r="O24" s="9">
        <v>6727306500</v>
      </c>
      <c r="Q24" s="9">
        <v>495157077</v>
      </c>
      <c r="S24" s="9">
        <v>6232149423</v>
      </c>
    </row>
    <row r="25" spans="1:19" ht="18.75" x14ac:dyDescent="0.2">
      <c r="A25" s="8" t="s">
        <v>49</v>
      </c>
      <c r="C25" s="8" t="s">
        <v>141</v>
      </c>
      <c r="E25" s="9">
        <v>14200000</v>
      </c>
      <c r="G25" s="9">
        <v>800</v>
      </c>
      <c r="I25" s="9">
        <v>0</v>
      </c>
      <c r="K25" s="9">
        <v>0</v>
      </c>
      <c r="M25" s="9">
        <v>0</v>
      </c>
      <c r="O25" s="9">
        <v>11360000000</v>
      </c>
      <c r="Q25" s="9">
        <v>0</v>
      </c>
      <c r="S25" s="9">
        <v>11360000000</v>
      </c>
    </row>
    <row r="26" spans="1:19" ht="18.75" x14ac:dyDescent="0.2">
      <c r="A26" s="8" t="s">
        <v>24</v>
      </c>
      <c r="C26" s="8" t="s">
        <v>154</v>
      </c>
      <c r="E26" s="9">
        <v>23350000</v>
      </c>
      <c r="G26" s="9">
        <v>1624</v>
      </c>
      <c r="I26" s="9">
        <v>0</v>
      </c>
      <c r="K26" s="9">
        <v>0</v>
      </c>
      <c r="M26" s="9">
        <v>0</v>
      </c>
      <c r="O26" s="9">
        <f>37920400000-34290000000</f>
        <v>3630400000</v>
      </c>
      <c r="Q26" s="9">
        <v>0</v>
      </c>
      <c r="S26" s="9">
        <f>O26</f>
        <v>3630400000</v>
      </c>
    </row>
    <row r="27" spans="1:19" ht="18.75" x14ac:dyDescent="0.2">
      <c r="A27" s="8" t="s">
        <v>20</v>
      </c>
      <c r="C27" s="8" t="s">
        <v>155</v>
      </c>
      <c r="E27" s="9">
        <v>6019338</v>
      </c>
      <c r="G27" s="9">
        <v>936</v>
      </c>
      <c r="I27" s="9">
        <v>0</v>
      </c>
      <c r="K27" s="9">
        <v>0</v>
      </c>
      <c r="M27" s="9">
        <v>0</v>
      </c>
      <c r="O27" s="9">
        <v>5634100368</v>
      </c>
      <c r="Q27" s="9">
        <v>0</v>
      </c>
      <c r="S27" s="9">
        <v>5634100368</v>
      </c>
    </row>
    <row r="28" spans="1:19" ht="18.75" x14ac:dyDescent="0.2">
      <c r="A28" s="8" t="s">
        <v>21</v>
      </c>
      <c r="C28" s="8" t="s">
        <v>156</v>
      </c>
      <c r="E28" s="9">
        <v>558213</v>
      </c>
      <c r="G28" s="9">
        <v>11000</v>
      </c>
      <c r="I28" s="9">
        <v>0</v>
      </c>
      <c r="K28" s="9">
        <v>0</v>
      </c>
      <c r="M28" s="9">
        <v>0</v>
      </c>
      <c r="O28" s="9">
        <v>6140343000</v>
      </c>
      <c r="Q28" s="9">
        <v>0</v>
      </c>
      <c r="S28" s="9">
        <v>6140343000</v>
      </c>
    </row>
    <row r="29" spans="1:19" ht="18.75" x14ac:dyDescent="0.2">
      <c r="A29" s="8" t="s">
        <v>21</v>
      </c>
      <c r="C29" s="8" t="s">
        <v>157</v>
      </c>
      <c r="E29" s="9">
        <v>558213</v>
      </c>
      <c r="G29" s="9">
        <v>38000</v>
      </c>
      <c r="I29" s="9">
        <v>0</v>
      </c>
      <c r="K29" s="9">
        <v>0</v>
      </c>
      <c r="M29" s="9">
        <v>0</v>
      </c>
      <c r="O29" s="9">
        <v>21212094000</v>
      </c>
      <c r="Q29" s="9">
        <v>0</v>
      </c>
      <c r="S29" s="9">
        <v>21212094000</v>
      </c>
    </row>
    <row r="30" spans="1:19" ht="18.75" x14ac:dyDescent="0.2">
      <c r="A30" s="8" t="s">
        <v>36</v>
      </c>
      <c r="C30" s="8" t="s">
        <v>158</v>
      </c>
      <c r="E30" s="9">
        <v>29555554</v>
      </c>
      <c r="G30" s="9">
        <v>310</v>
      </c>
      <c r="I30" s="9">
        <v>9162221740</v>
      </c>
      <c r="K30" s="9">
        <v>565278462</v>
      </c>
      <c r="M30" s="9">
        <v>8596943278</v>
      </c>
      <c r="O30" s="9">
        <v>9162221740</v>
      </c>
      <c r="Q30" s="9">
        <v>565278462</v>
      </c>
      <c r="S30" s="9">
        <v>8596943278</v>
      </c>
    </row>
    <row r="31" spans="1:19" ht="18.75" x14ac:dyDescent="0.2">
      <c r="A31" s="8" t="s">
        <v>37</v>
      </c>
      <c r="C31" s="8" t="s">
        <v>140</v>
      </c>
      <c r="E31" s="9">
        <v>1717452</v>
      </c>
      <c r="G31" s="9">
        <v>3000</v>
      </c>
      <c r="I31" s="9">
        <v>0</v>
      </c>
      <c r="K31" s="9">
        <v>0</v>
      </c>
      <c r="M31" s="9">
        <v>0</v>
      </c>
      <c r="O31" s="9">
        <v>5152356000</v>
      </c>
      <c r="Q31" s="9">
        <v>0</v>
      </c>
      <c r="S31" s="9">
        <v>5152356000</v>
      </c>
    </row>
    <row r="32" spans="1:19" ht="18.75" x14ac:dyDescent="0.2">
      <c r="A32" s="8" t="s">
        <v>41</v>
      </c>
      <c r="C32" s="8" t="s">
        <v>140</v>
      </c>
      <c r="E32" s="9">
        <v>3000000</v>
      </c>
      <c r="G32" s="9">
        <v>20</v>
      </c>
      <c r="I32" s="9">
        <v>0</v>
      </c>
      <c r="K32" s="9">
        <v>0</v>
      </c>
      <c r="M32" s="9">
        <v>0</v>
      </c>
      <c r="O32" s="9">
        <v>60000000</v>
      </c>
      <c r="Q32" s="9">
        <v>0</v>
      </c>
      <c r="S32" s="9">
        <v>60000000</v>
      </c>
    </row>
    <row r="33" spans="1:19" ht="18.75" x14ac:dyDescent="0.2">
      <c r="A33" s="8" t="s">
        <v>33</v>
      </c>
      <c r="C33" s="8" t="s">
        <v>159</v>
      </c>
      <c r="E33" s="9">
        <v>10110397</v>
      </c>
      <c r="G33" s="9">
        <v>740</v>
      </c>
      <c r="I33" s="9">
        <v>0</v>
      </c>
      <c r="K33" s="9">
        <v>0</v>
      </c>
      <c r="M33" s="9">
        <v>0</v>
      </c>
      <c r="O33" s="9">
        <v>7481693780</v>
      </c>
      <c r="Q33" s="9">
        <v>233337497</v>
      </c>
      <c r="S33" s="9">
        <v>7248356283</v>
      </c>
    </row>
    <row r="34" spans="1:19" ht="18.75" x14ac:dyDescent="0.2">
      <c r="A34" s="8" t="s">
        <v>22</v>
      </c>
      <c r="C34" s="8" t="s">
        <v>155</v>
      </c>
      <c r="E34" s="9">
        <v>1899999</v>
      </c>
      <c r="G34" s="9">
        <v>3400</v>
      </c>
      <c r="I34" s="9">
        <v>0</v>
      </c>
      <c r="K34" s="9">
        <v>0</v>
      </c>
      <c r="M34" s="9">
        <v>0</v>
      </c>
      <c r="O34" s="9">
        <v>6459996600</v>
      </c>
      <c r="Q34" s="9">
        <v>0</v>
      </c>
      <c r="S34" s="9">
        <v>6459996600</v>
      </c>
    </row>
    <row r="35" spans="1:19" ht="18.75" x14ac:dyDescent="0.2">
      <c r="A35" s="8" t="s">
        <v>121</v>
      </c>
      <c r="C35" s="8" t="s">
        <v>160</v>
      </c>
      <c r="E35" s="9">
        <v>14341989</v>
      </c>
      <c r="G35" s="9">
        <v>1100</v>
      </c>
      <c r="I35" s="9">
        <v>0</v>
      </c>
      <c r="K35" s="9">
        <v>0</v>
      </c>
      <c r="M35" s="9">
        <v>0</v>
      </c>
      <c r="O35" s="9">
        <v>15776187900</v>
      </c>
      <c r="Q35" s="9">
        <v>0</v>
      </c>
      <c r="S35" s="9">
        <v>15776187900</v>
      </c>
    </row>
    <row r="36" spans="1:19" ht="18.75" x14ac:dyDescent="0.2">
      <c r="A36" s="8" t="s">
        <v>119</v>
      </c>
      <c r="C36" s="8" t="s">
        <v>141</v>
      </c>
      <c r="E36" s="9">
        <v>7123249</v>
      </c>
      <c r="G36" s="9">
        <v>700</v>
      </c>
      <c r="I36" s="9">
        <v>0</v>
      </c>
      <c r="K36" s="9">
        <v>0</v>
      </c>
      <c r="M36" s="9">
        <v>0</v>
      </c>
      <c r="O36" s="9">
        <v>4986274300</v>
      </c>
      <c r="Q36" s="9">
        <v>0</v>
      </c>
      <c r="S36" s="9">
        <v>4986274300</v>
      </c>
    </row>
    <row r="37" spans="1:19" ht="18.75" x14ac:dyDescent="0.2">
      <c r="A37" s="8" t="s">
        <v>116</v>
      </c>
      <c r="C37" s="8" t="s">
        <v>161</v>
      </c>
      <c r="E37" s="9">
        <v>13200000</v>
      </c>
      <c r="G37" s="9">
        <v>450</v>
      </c>
      <c r="I37" s="9">
        <v>0</v>
      </c>
      <c r="K37" s="9">
        <v>0</v>
      </c>
      <c r="M37" s="9">
        <v>0</v>
      </c>
      <c r="O37" s="9">
        <v>5940000000</v>
      </c>
      <c r="Q37" s="9">
        <v>0</v>
      </c>
      <c r="S37" s="9">
        <v>5940000000</v>
      </c>
    </row>
    <row r="38" spans="1:19" ht="18.75" x14ac:dyDescent="0.2">
      <c r="A38" s="8" t="s">
        <v>51</v>
      </c>
      <c r="C38" s="8" t="s">
        <v>162</v>
      </c>
      <c r="E38" s="9">
        <v>360000</v>
      </c>
      <c r="G38" s="9">
        <v>1000</v>
      </c>
      <c r="I38" s="9">
        <v>0</v>
      </c>
      <c r="K38" s="9">
        <v>0</v>
      </c>
      <c r="M38" s="9">
        <v>0</v>
      </c>
      <c r="O38" s="9">
        <v>360000000</v>
      </c>
      <c r="Q38" s="9">
        <v>13982883</v>
      </c>
      <c r="S38" s="9">
        <v>346017117</v>
      </c>
    </row>
    <row r="39" spans="1:19" ht="18.75" x14ac:dyDescent="0.2">
      <c r="A39" s="8" t="s">
        <v>117</v>
      </c>
      <c r="C39" s="8" t="s">
        <v>163</v>
      </c>
      <c r="E39" s="9">
        <v>1500000</v>
      </c>
      <c r="G39" s="9">
        <v>150</v>
      </c>
      <c r="I39" s="9">
        <v>0</v>
      </c>
      <c r="K39" s="9">
        <v>0</v>
      </c>
      <c r="M39" s="9">
        <v>0</v>
      </c>
      <c r="O39" s="9">
        <v>225000000</v>
      </c>
      <c r="Q39" s="9">
        <v>0</v>
      </c>
      <c r="S39" s="9">
        <v>225000000</v>
      </c>
    </row>
    <row r="40" spans="1:19" ht="18.75" x14ac:dyDescent="0.2">
      <c r="A40" s="11" t="s">
        <v>124</v>
      </c>
      <c r="C40" s="27" t="s">
        <v>164</v>
      </c>
      <c r="E40" s="24">
        <v>200000</v>
      </c>
      <c r="G40" s="24">
        <v>2350</v>
      </c>
      <c r="I40" s="13">
        <v>0</v>
      </c>
      <c r="K40" s="13">
        <v>0</v>
      </c>
      <c r="M40" s="13">
        <v>0</v>
      </c>
      <c r="O40" s="13">
        <v>470000000</v>
      </c>
      <c r="Q40" s="13">
        <v>0</v>
      </c>
      <c r="S40" s="13">
        <v>470000000</v>
      </c>
    </row>
    <row r="41" spans="1:19" ht="21" x14ac:dyDescent="0.2">
      <c r="A41" s="15" t="s">
        <v>60</v>
      </c>
      <c r="C41" s="24"/>
      <c r="D41" s="28"/>
      <c r="E41" s="24"/>
      <c r="F41" s="28"/>
      <c r="G41" s="24"/>
      <c r="I41" s="16">
        <v>70966085332</v>
      </c>
      <c r="K41" s="16">
        <v>1330361988</v>
      </c>
      <c r="M41" s="16">
        <v>69635723344</v>
      </c>
      <c r="O41" s="16">
        <f>SUM(O8:O40)</f>
        <v>331180159975</v>
      </c>
      <c r="Q41" s="16">
        <v>1585186534</v>
      </c>
      <c r="S41" s="16">
        <f>SUM(S8:S40)</f>
        <v>329594973441</v>
      </c>
    </row>
    <row r="42" spans="1:19" x14ac:dyDescent="0.2">
      <c r="O42" s="25"/>
    </row>
    <row r="43" spans="1:19" x14ac:dyDescent="0.2">
      <c r="O43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2026-06-27T06:11:52Z</dcterms:created>
  <dcterms:modified xsi:type="dcterms:W3CDTF">2026-06-29T08:58:26Z</dcterms:modified>
</cp:coreProperties>
</file>