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5\"/>
    </mc:Choice>
  </mc:AlternateContent>
  <xr:revisionPtr revIDLastSave="0" documentId="13_ncr:1_{DB1D8DC6-046B-4A23-90D7-514A0802AE0F}" xr6:coauthVersionLast="47" xr6:coauthVersionMax="47" xr10:uidLastSave="{00000000-0000-0000-0000-000000000000}"/>
  <bookViews>
    <workbookView xWindow="-120" yWindow="-120" windowWidth="29040" windowHeight="15720" tabRatio="912" activeTab="11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1">'اوراق مشتقه'!$A$1:$AW$17</definedName>
    <definedName name="_xlnm.Print_Area" localSheetId="2">'تعدیل قیمت'!$A$1:$M$14</definedName>
    <definedName name="_xlnm.Print_Area" localSheetId="4">درآمد!$A$1:$K$11</definedName>
    <definedName name="_xlnm.Print_Area" localSheetId="6">'درآمد سپرده بانکی'!$A$1:$F$11</definedName>
    <definedName name="_xlnm.Print_Area" localSheetId="5">'درآمد سرمایه گذاری در سهام'!$A$1:$X$56</definedName>
    <definedName name="_xlnm.Print_Area" localSheetId="8">'درآمد سود سهام'!$A$1:$T$37</definedName>
    <definedName name="_xlnm.Print_Area" localSheetId="11">'درآمد ناشی از تغییر قیمت اوراق'!$A$1:$Q$42</definedName>
    <definedName name="_xlnm.Print_Area" localSheetId="10">'درآمد ناشی از فروش'!$A$1:$Q$40</definedName>
    <definedName name="_xlnm.Print_Area" localSheetId="7">'سایر درآمدها'!$A$1:$G$9</definedName>
    <definedName name="_xlnm.Print_Area" localSheetId="3">سپرده!$A$1:$M$10</definedName>
    <definedName name="_xlnm.Print_Area" localSheetId="9">'سود سپرده بانکی'!$A$1:$N$11</definedName>
    <definedName name="_xlnm.Print_Area" localSheetId="0">سهام!$A$1:$AB$42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J9" i="8"/>
  <c r="J10" i="8"/>
  <c r="J8" i="8"/>
  <c r="H11" i="8"/>
  <c r="H9" i="8"/>
  <c r="H10" i="8"/>
  <c r="H8" i="8"/>
  <c r="L56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8" i="9"/>
  <c r="F11" i="8"/>
  <c r="F10" i="8"/>
  <c r="F9" i="8"/>
  <c r="F8" i="8"/>
  <c r="W56" i="9"/>
  <c r="W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8" i="9"/>
  <c r="D56" i="9"/>
  <c r="N56" i="9"/>
  <c r="U56" i="9"/>
  <c r="H56" i="9"/>
  <c r="F56" i="9"/>
  <c r="I42" i="21"/>
  <c r="L10" i="7"/>
  <c r="L9" i="7"/>
  <c r="L8" i="7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8" i="9"/>
  <c r="P56" i="9"/>
  <c r="O41" i="21"/>
  <c r="Q42" i="21"/>
  <c r="S23" i="15"/>
  <c r="S37" i="15" s="1"/>
  <c r="O23" i="15"/>
  <c r="O37" i="15" s="1"/>
  <c r="Z42" i="2"/>
  <c r="Z41" i="2"/>
</calcChain>
</file>

<file path=xl/sharedStrings.xml><?xml version="1.0" encoding="utf-8"?>
<sst xmlns="http://schemas.openxmlformats.org/spreadsheetml/2006/main" count="447" uniqueCount="169">
  <si>
    <t>صندوق سرمايه گذاري مشترک يکم سامان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</si>
  <si>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</si>
  <si>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</si>
  <si>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</si>
  <si>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</si>
  <si>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</si>
  <si>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</si>
  <si>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</si>
  <si>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</si>
  <si>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</si>
  <si>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</si>
  <si>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</si>
  <si>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</si>
  <si>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</si>
  <si>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</si>
  <si>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</si>
  <si>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</si>
  <si>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</si>
  <si>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</si>
  <si>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</si>
  <si>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</si>
  <si>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</si>
  <si>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</si>
  <si>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</si>
  <si>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</si>
  <si>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</si>
  <si>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</si>
  <si>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</si>
  <si>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</si>
  <si>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</si>
  <si>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</si>
  <si>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</si>
  <si>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</si>
  <si>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</si>
  <si>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</si>
  <si>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</si>
  <si>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</si>
  <si>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</si>
  <si>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</si>
  <si>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</si>
  <si>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</si>
  <si>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</si>
  <si>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</si>
  <si>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</si>
  <si>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</si>
  <si>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</si>
  <si>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</si>
  <si>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</si>
  <si>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</si>
  <si>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</si>
  <si>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</si>
  <si>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</si>
  <si>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پخش هجرت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</si>
  <si>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</si>
  <si>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</si>
  <si>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</si>
  <si>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</si>
  <si>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</si>
  <si>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</si>
  <si>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</si>
  <si>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</si>
  <si>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</si>
  <si>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</si>
  <si>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</si>
  <si>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</si>
  <si>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</si>
  <si>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</si>
  <si>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</si>
  <si>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</si>
  <si>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</si>
  <si>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</si>
  <si>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</si>
  <si>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</si>
  <si>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</si>
  <si>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</si>
  <si>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</si>
  <si>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</si>
  <si>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</si>
  <si>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</si>
  <si>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</si>
  <si>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</si>
  <si>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</si>
  <si>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</si>
  <si>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</si>
  <si>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</si>
  <si>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</si>
  <si>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</si>
  <si>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</si>
  <si>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</si>
  <si>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</si>
  <si>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</si>
  <si>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</si>
  <si>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</si>
  <si>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</si>
  <si>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</si>
  <si>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</si>
  <si>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</si>
  <si>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</si>
  <si>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</si>
  <si>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</si>
  <si>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</si>
  <si>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</si>
  <si>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</si>
  <si>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</si>
  <si>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فناوران</t>
  </si>
  <si>
    <t>پویا</t>
  </si>
  <si>
    <t>مدیریت نیروگاهی ایرانیان مپنا</t>
  </si>
  <si>
    <t>صنایع الکترونیک مادیران</t>
  </si>
  <si>
    <t>سرمایه گذاری گروه توسعه ملی</t>
  </si>
  <si>
    <t>کربن‌ ایران‌</t>
  </si>
  <si>
    <t>گروه مالی صبا تامین</t>
  </si>
  <si>
    <t>صنایع مس افق کرمان</t>
  </si>
  <si>
    <t>ح . کاشی‌ الوند</t>
  </si>
  <si>
    <t>سرمایه گذاری صدرتامین</t>
  </si>
  <si>
    <t>پالایش نفت تبریز</t>
  </si>
  <si>
    <t>ایمن خودرو شرق</t>
  </si>
  <si>
    <t>گروه انتخاب الکترونیک آرمان</t>
  </si>
  <si>
    <t>ح . سرمایه‌گذاری‌ سپه‌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</si>
  <si>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</si>
  <si>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</si>
  <si>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</si>
  <si>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</si>
  <si>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</si>
  <si>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</si>
  <si>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</si>
  <si>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</si>
  <si>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</si>
  <si>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</si>
  <si>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</si>
  <si>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</si>
  <si>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</si>
  <si>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</si>
  <si>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</si>
  <si>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1404/12/03</t>
  </si>
  <si>
    <t>1404/05/12</t>
  </si>
  <si>
    <t>1404/12/10</t>
  </si>
  <si>
    <t>1404/04/31</t>
  </si>
  <si>
    <t>1404/11/21</t>
  </si>
  <si>
    <t>1404/08/24</t>
  </si>
  <si>
    <t>1404/05/13</t>
  </si>
  <si>
    <t>1405/02/30</t>
  </si>
  <si>
    <t>1404/05/04</t>
  </si>
  <si>
    <t>1404/04/29</t>
  </si>
  <si>
    <t>1404/05/08</t>
  </si>
  <si>
    <t>1404/09/22</t>
  </si>
  <si>
    <t>1404/06/23</t>
  </si>
  <si>
    <t>1405/02/14</t>
  </si>
  <si>
    <t>1404/06/17</t>
  </si>
  <si>
    <t>1404/06/31</t>
  </si>
  <si>
    <t>1405/01/30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</si>
  <si>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</si>
  <si>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</si>
  <si>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</si>
  <si>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</si>
  <si>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</si>
  <si>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</si>
  <si>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</si>
  <si>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</si>
  <si>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</si>
  <si>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</si>
  <si>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</si>
  <si>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بانک سامان </t>
  </si>
  <si>
    <t>بانک تجارت</t>
  </si>
  <si>
    <t xml:space="preserve">سپرده کوتاه مدت بانک سامان </t>
  </si>
  <si>
    <t xml:space="preserve">سپرده کوتاه مدت بانک تجارت </t>
  </si>
  <si>
    <t xml:space="preserve">سپرده کوتاه مدت بانک خاورمیانه </t>
  </si>
  <si>
    <t xml:space="preserve">بانک سامان </t>
  </si>
  <si>
    <t xml:space="preserve">بانک تجارت </t>
  </si>
  <si>
    <t xml:space="preserve">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</si>
</sst>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center" vertical="top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10" fontId="4" fillId="0" borderId="7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7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 vertical="top"/>
    </xf>
    <xf numFmtId="4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5"/>
  <sheetViews>
    <sheetView rightToLeft="1" view="pageBreakPreview" topLeftCell="A29" zoomScaleNormal="100" zoomScaleSheetLayoutView="100" workbookViewId="0">
      <selection activeCell="AB42" sqref="AB42"/>
    </sheetView>
  </sheetViews>
  <sheetFormatPr defaultRowHeight="15.75" x14ac:dyDescent="0.4"/>
  <cols>
    <col min="1" max="1" width="3.85546875" style="17" bestFit="1" customWidth="1"/>
    <col min="2" max="2" width="2.5703125" style="17" customWidth="1"/>
    <col min="3" max="3" width="23.42578125" style="17" customWidth="1"/>
    <col min="4" max="5" width="1.28515625" style="17" customWidth="1"/>
    <col min="6" max="6" width="12.5703125" style="17" bestFit="1" customWidth="1"/>
    <col min="7" max="7" width="1.28515625" style="17" customWidth="1"/>
    <col min="8" max="8" width="18.85546875" style="17" bestFit="1" customWidth="1"/>
    <col min="9" max="9" width="1.28515625" style="17" customWidth="1"/>
    <col min="10" max="10" width="18.5703125" style="17" bestFit="1" customWidth="1"/>
    <col min="11" max="11" width="1.28515625" style="17" customWidth="1"/>
    <col min="12" max="12" width="8.7109375" style="17" bestFit="1" customWidth="1"/>
    <col min="13" max="13" width="1.28515625" style="17" customWidth="1"/>
    <col min="14" max="14" width="14.28515625" style="17" bestFit="1" customWidth="1"/>
    <col min="15" max="15" width="1.28515625" style="17" customWidth="1"/>
    <col min="16" max="16" width="5.5703125" style="17" bestFit="1" customWidth="1"/>
    <col min="17" max="17" width="1.28515625" style="17" customWidth="1"/>
    <col min="18" max="18" width="10.28515625" style="17" bestFit="1" customWidth="1"/>
    <col min="19" max="19" width="1.28515625" style="17" customWidth="1"/>
    <col min="20" max="20" width="12.7109375" style="17" bestFit="1" customWidth="1"/>
    <col min="21" max="21" width="1.28515625" style="17" customWidth="1"/>
    <col min="22" max="22" width="16.42578125" style="17" bestFit="1" customWidth="1"/>
    <col min="23" max="23" width="0.85546875" style="17" customWidth="1"/>
    <col min="24" max="24" width="18.85546875" style="17" bestFit="1" customWidth="1"/>
    <col min="25" max="25" width="0.5703125" style="17" customWidth="1"/>
    <col min="26" max="26" width="18.28515625" style="17" bestFit="1" customWidth="1"/>
    <col min="27" max="27" width="0.85546875" style="17" customWidth="1"/>
    <col min="28" max="28" width="19.140625" style="17" bestFit="1" customWidth="1"/>
    <col min="29" max="29" width="16" style="17" customWidth="1"/>
    <col min="30" max="30" width="19.28515625" style="17" customWidth="1"/>
    <col min="31" max="16384" width="9.140625" style="17"/>
  </cols>
  <sheetData>
    <row r="1" spans="1:28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4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4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4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4">
      <c r="A7" s="23" t="s">
        <v>12</v>
      </c>
      <c r="B7" s="23"/>
      <c r="C7" s="23"/>
      <c r="E7" s="23" t="s">
        <v>13</v>
      </c>
      <c r="F7" s="23"/>
      <c r="H7" s="2" t="s">
        <v>14</v>
      </c>
      <c r="J7" s="2" t="s">
        <v>15</v>
      </c>
      <c r="L7" s="24" t="s">
        <v>10</v>
      </c>
      <c r="M7" s="24"/>
      <c r="N7" s="24"/>
      <c r="O7" s="18"/>
      <c r="P7" s="24" t="s">
        <v>11</v>
      </c>
      <c r="Q7" s="24"/>
      <c r="R7" s="24"/>
      <c r="T7" s="2" t="s">
        <v>13</v>
      </c>
      <c r="V7" s="2" t="s">
        <v>17</v>
      </c>
      <c r="X7" s="2" t="s">
        <v>14</v>
      </c>
      <c r="Z7" s="2" t="s">
        <v>15</v>
      </c>
      <c r="AB7" s="2" t="s">
        <v>18</v>
      </c>
    </row>
    <row r="8" spans="1:28" ht="21" x14ac:dyDescent="0.4">
      <c r="A8" s="25" t="s">
        <v>19</v>
      </c>
      <c r="B8" s="25"/>
      <c r="C8" s="25"/>
      <c r="E8" s="26">
        <v>31541785</v>
      </c>
      <c r="F8" s="26"/>
      <c r="H8" s="5">
        <v>141690884363</v>
      </c>
      <c r="J8" s="5">
        <v>153485230177.56299</v>
      </c>
      <c r="L8" s="3" t="s">
        <v>13</v>
      </c>
      <c r="M8" s="18"/>
      <c r="N8" s="3" t="s">
        <v>14</v>
      </c>
      <c r="P8" s="3" t="s">
        <v>13</v>
      </c>
      <c r="Q8" s="18"/>
      <c r="R8" s="3" t="s">
        <v>16</v>
      </c>
      <c r="T8" s="5">
        <v>37553788</v>
      </c>
      <c r="V8" s="5">
        <v>5170</v>
      </c>
      <c r="X8" s="5">
        <v>141690884363</v>
      </c>
      <c r="Z8" s="5">
        <v>192652280620.98901</v>
      </c>
      <c r="AB8" s="6">
        <v>6.31</v>
      </c>
    </row>
    <row r="9" spans="1:28" ht="18.75" x14ac:dyDescent="0.4">
      <c r="A9" s="27" t="s">
        <v>20</v>
      </c>
      <c r="B9" s="27"/>
      <c r="C9" s="27"/>
      <c r="E9" s="28">
        <v>18358980</v>
      </c>
      <c r="F9" s="28"/>
      <c r="H9" s="8">
        <v>63660544704</v>
      </c>
      <c r="J9" s="8">
        <v>100995408829.022</v>
      </c>
      <c r="L9" s="8">
        <v>0</v>
      </c>
      <c r="N9" s="8">
        <v>0</v>
      </c>
      <c r="P9" s="8">
        <v>0</v>
      </c>
      <c r="R9" s="8">
        <v>0</v>
      </c>
      <c r="T9" s="8">
        <v>18358980</v>
      </c>
      <c r="V9" s="8">
        <v>6890</v>
      </c>
      <c r="X9" s="8">
        <v>63660544704</v>
      </c>
      <c r="Z9" s="8">
        <v>125515578432.894</v>
      </c>
      <c r="AB9" s="9">
        <v>4.1100000000000003</v>
      </c>
    </row>
    <row r="10" spans="1:28" ht="18.75" x14ac:dyDescent="0.4">
      <c r="A10" s="27" t="s">
        <v>21</v>
      </c>
      <c r="B10" s="27"/>
      <c r="C10" s="27"/>
      <c r="E10" s="28">
        <v>21730559</v>
      </c>
      <c r="F10" s="28"/>
      <c r="H10" s="8">
        <v>90554021937</v>
      </c>
      <c r="J10" s="8">
        <v>225285854426.26099</v>
      </c>
      <c r="L10" s="8">
        <v>0</v>
      </c>
      <c r="N10" s="8">
        <v>0</v>
      </c>
      <c r="P10" s="8">
        <v>0</v>
      </c>
      <c r="R10" s="8">
        <v>0</v>
      </c>
      <c r="T10" s="8">
        <v>21730559</v>
      </c>
      <c r="V10" s="8">
        <v>10448</v>
      </c>
      <c r="X10" s="8">
        <v>90554021937</v>
      </c>
      <c r="Z10" s="8">
        <v>225285854426.26099</v>
      </c>
      <c r="AB10" s="9">
        <v>7.37</v>
      </c>
    </row>
    <row r="11" spans="1:28" ht="18.75" x14ac:dyDescent="0.4">
      <c r="A11" s="27" t="s">
        <v>22</v>
      </c>
      <c r="B11" s="27"/>
      <c r="C11" s="27"/>
      <c r="E11" s="28">
        <v>2385796</v>
      </c>
      <c r="F11" s="28"/>
      <c r="H11" s="8">
        <v>61400478951</v>
      </c>
      <c r="J11" s="8">
        <v>86228494699.014099</v>
      </c>
      <c r="L11" s="8">
        <v>0</v>
      </c>
      <c r="N11" s="8">
        <v>0</v>
      </c>
      <c r="P11" s="8">
        <v>0</v>
      </c>
      <c r="R11" s="8">
        <v>0</v>
      </c>
      <c r="T11" s="8">
        <v>2385796</v>
      </c>
      <c r="V11" s="8">
        <v>31871</v>
      </c>
      <c r="X11" s="8">
        <v>61400478951</v>
      </c>
      <c r="Z11" s="8">
        <v>75449932861.637299</v>
      </c>
      <c r="AB11" s="9">
        <v>2.4700000000000002</v>
      </c>
    </row>
    <row r="12" spans="1:28" ht="18.75" x14ac:dyDescent="0.4">
      <c r="A12" s="27" t="s">
        <v>23</v>
      </c>
      <c r="B12" s="27"/>
      <c r="C12" s="27"/>
      <c r="E12" s="28">
        <v>32135438</v>
      </c>
      <c r="F12" s="28"/>
      <c r="H12" s="8">
        <v>136036692231</v>
      </c>
      <c r="J12" s="8">
        <v>121604700536.97301</v>
      </c>
      <c r="L12" s="8">
        <v>0</v>
      </c>
      <c r="N12" s="8">
        <v>0</v>
      </c>
      <c r="P12" s="8">
        <v>-1</v>
      </c>
      <c r="R12" s="8">
        <v>1</v>
      </c>
      <c r="T12" s="8">
        <v>32135437</v>
      </c>
      <c r="V12" s="8">
        <v>4767</v>
      </c>
      <c r="X12" s="8">
        <v>136036687998</v>
      </c>
      <c r="Z12" s="8">
        <v>152005472353.17599</v>
      </c>
      <c r="AB12" s="9">
        <v>4.9800000000000004</v>
      </c>
    </row>
    <row r="13" spans="1:28" ht="18.75" x14ac:dyDescent="0.4">
      <c r="A13" s="27" t="s">
        <v>24</v>
      </c>
      <c r="B13" s="27"/>
      <c r="C13" s="27"/>
      <c r="E13" s="28">
        <v>4759003</v>
      </c>
      <c r="F13" s="28"/>
      <c r="H13" s="8">
        <v>17342047156</v>
      </c>
      <c r="J13" s="8">
        <v>23267349438.193298</v>
      </c>
      <c r="L13" s="8">
        <v>0</v>
      </c>
      <c r="N13" s="8">
        <v>0</v>
      </c>
      <c r="P13" s="8">
        <v>0</v>
      </c>
      <c r="R13" s="8">
        <v>0</v>
      </c>
      <c r="T13" s="8">
        <v>4759003</v>
      </c>
      <c r="V13" s="8">
        <v>6159</v>
      </c>
      <c r="X13" s="8">
        <v>17342047156</v>
      </c>
      <c r="Z13" s="8">
        <v>29084127770.042801</v>
      </c>
      <c r="AB13" s="9">
        <v>0.95</v>
      </c>
    </row>
    <row r="14" spans="1:28" ht="18.75" x14ac:dyDescent="0.4">
      <c r="A14" s="27" t="s">
        <v>25</v>
      </c>
      <c r="B14" s="27"/>
      <c r="C14" s="27"/>
      <c r="E14" s="28">
        <v>7485755</v>
      </c>
      <c r="F14" s="28"/>
      <c r="H14" s="8">
        <v>61737909494</v>
      </c>
      <c r="J14" s="8">
        <v>59559868367.795998</v>
      </c>
      <c r="L14" s="8">
        <v>0</v>
      </c>
      <c r="N14" s="8">
        <v>0</v>
      </c>
      <c r="P14" s="8">
        <v>0</v>
      </c>
      <c r="R14" s="8">
        <v>0</v>
      </c>
      <c r="T14" s="8">
        <v>7485755</v>
      </c>
      <c r="V14" s="8">
        <v>9780</v>
      </c>
      <c r="X14" s="8">
        <v>61737909494</v>
      </c>
      <c r="Z14" s="8">
        <v>72644765313.453003</v>
      </c>
      <c r="AB14" s="9">
        <v>2.38</v>
      </c>
    </row>
    <row r="15" spans="1:28" ht="18.75" x14ac:dyDescent="0.4">
      <c r="A15" s="27" t="s">
        <v>26</v>
      </c>
      <c r="B15" s="27"/>
      <c r="C15" s="27"/>
      <c r="E15" s="28">
        <v>1184334</v>
      </c>
      <c r="F15" s="28"/>
      <c r="H15" s="8">
        <v>14332167769</v>
      </c>
      <c r="J15" s="8">
        <v>7521146228.3520002</v>
      </c>
      <c r="L15" s="8">
        <v>0</v>
      </c>
      <c r="N15" s="8">
        <v>0</v>
      </c>
      <c r="P15" s="8">
        <v>0</v>
      </c>
      <c r="R15" s="8">
        <v>0</v>
      </c>
      <c r="T15" s="8">
        <v>1184334</v>
      </c>
      <c r="V15" s="8">
        <v>8480</v>
      </c>
      <c r="X15" s="8">
        <v>14332167769</v>
      </c>
      <c r="Z15" s="8">
        <v>9965518752.5664005</v>
      </c>
      <c r="AB15" s="9">
        <v>0.33</v>
      </c>
    </row>
    <row r="16" spans="1:28" ht="18.75" x14ac:dyDescent="0.4">
      <c r="A16" s="27" t="s">
        <v>27</v>
      </c>
      <c r="B16" s="27"/>
      <c r="C16" s="27"/>
      <c r="E16" s="28">
        <v>13196288</v>
      </c>
      <c r="F16" s="28"/>
      <c r="H16" s="8">
        <v>70934151417</v>
      </c>
      <c r="J16" s="8">
        <v>64842877995.499496</v>
      </c>
      <c r="L16" s="8">
        <v>0</v>
      </c>
      <c r="N16" s="8">
        <v>0</v>
      </c>
      <c r="P16" s="8">
        <v>0</v>
      </c>
      <c r="R16" s="8">
        <v>0</v>
      </c>
      <c r="T16" s="8">
        <v>13196288</v>
      </c>
      <c r="V16" s="8">
        <v>6560</v>
      </c>
      <c r="X16" s="8">
        <v>70934151417</v>
      </c>
      <c r="Z16" s="8">
        <v>85898481351.065598</v>
      </c>
      <c r="AB16" s="9">
        <v>2.81</v>
      </c>
    </row>
    <row r="17" spans="1:28" ht="18.75" x14ac:dyDescent="0.4">
      <c r="A17" s="27" t="s">
        <v>28</v>
      </c>
      <c r="B17" s="27"/>
      <c r="C17" s="27"/>
      <c r="E17" s="28">
        <v>10455805</v>
      </c>
      <c r="F17" s="28"/>
      <c r="H17" s="8">
        <v>80109910721</v>
      </c>
      <c r="J17" s="8">
        <v>50961909753.543198</v>
      </c>
      <c r="L17" s="8">
        <v>0</v>
      </c>
      <c r="N17" s="8">
        <v>0</v>
      </c>
      <c r="P17" s="8">
        <v>0</v>
      </c>
      <c r="R17" s="8">
        <v>0</v>
      </c>
      <c r="T17" s="8">
        <v>10455805</v>
      </c>
      <c r="V17" s="8">
        <v>5790</v>
      </c>
      <c r="X17" s="8">
        <v>80109910721</v>
      </c>
      <c r="Z17" s="8">
        <v>60071143622.356499</v>
      </c>
      <c r="AB17" s="9">
        <v>1.97</v>
      </c>
    </row>
    <row r="18" spans="1:28" ht="18.75" x14ac:dyDescent="0.4">
      <c r="A18" s="27" t="s">
        <v>29</v>
      </c>
      <c r="B18" s="27"/>
      <c r="C18" s="27"/>
      <c r="E18" s="28">
        <v>19495605</v>
      </c>
      <c r="F18" s="28"/>
      <c r="H18" s="8">
        <v>74269648866</v>
      </c>
      <c r="J18" s="8">
        <v>71808283549.075195</v>
      </c>
      <c r="L18" s="8">
        <v>0</v>
      </c>
      <c r="N18" s="8">
        <v>0</v>
      </c>
      <c r="P18" s="8">
        <v>0</v>
      </c>
      <c r="R18" s="8">
        <v>0</v>
      </c>
      <c r="T18" s="8">
        <v>19495605</v>
      </c>
      <c r="V18" s="8">
        <v>4640</v>
      </c>
      <c r="X18" s="8">
        <v>74269648866</v>
      </c>
      <c r="Z18" s="8">
        <v>89760354436.343994</v>
      </c>
      <c r="AB18" s="9">
        <v>2.94</v>
      </c>
    </row>
    <row r="19" spans="1:28" ht="18.75" x14ac:dyDescent="0.4">
      <c r="A19" s="27" t="s">
        <v>30</v>
      </c>
      <c r="B19" s="27"/>
      <c r="C19" s="27"/>
      <c r="E19" s="28">
        <v>7197273</v>
      </c>
      <c r="F19" s="28"/>
      <c r="H19" s="8">
        <v>135622456661</v>
      </c>
      <c r="J19" s="8">
        <v>96726346151.592194</v>
      </c>
      <c r="L19" s="8">
        <v>0</v>
      </c>
      <c r="N19" s="8">
        <v>0</v>
      </c>
      <c r="P19" s="8">
        <v>0</v>
      </c>
      <c r="R19" s="8">
        <v>0</v>
      </c>
      <c r="T19" s="8">
        <v>7197273</v>
      </c>
      <c r="V19" s="8">
        <v>15940</v>
      </c>
      <c r="X19" s="8">
        <v>135622456661</v>
      </c>
      <c r="Z19" s="8">
        <v>113837710990.577</v>
      </c>
      <c r="AB19" s="9">
        <v>3.73</v>
      </c>
    </row>
    <row r="20" spans="1:28" ht="18.75" x14ac:dyDescent="0.4">
      <c r="A20" s="27" t="s">
        <v>31</v>
      </c>
      <c r="B20" s="27"/>
      <c r="C20" s="27"/>
      <c r="E20" s="28">
        <v>7900206</v>
      </c>
      <c r="F20" s="28"/>
      <c r="H20" s="8">
        <v>97837301507</v>
      </c>
      <c r="J20" s="8">
        <v>85101675697.122696</v>
      </c>
      <c r="L20" s="8">
        <v>0</v>
      </c>
      <c r="N20" s="8">
        <v>0</v>
      </c>
      <c r="P20" s="8">
        <v>0</v>
      </c>
      <c r="R20" s="8">
        <v>0</v>
      </c>
      <c r="T20" s="8">
        <v>7900206</v>
      </c>
      <c r="V20" s="8">
        <v>10856</v>
      </c>
      <c r="X20" s="8">
        <v>97837301507</v>
      </c>
      <c r="Z20" s="8">
        <v>85101675697.122696</v>
      </c>
      <c r="AB20" s="9">
        <v>2.79</v>
      </c>
    </row>
    <row r="21" spans="1:28" ht="18.75" x14ac:dyDescent="0.4">
      <c r="A21" s="27" t="s">
        <v>32</v>
      </c>
      <c r="B21" s="27"/>
      <c r="C21" s="27"/>
      <c r="E21" s="28">
        <v>10110397</v>
      </c>
      <c r="F21" s="28"/>
      <c r="H21" s="8">
        <v>85297812977</v>
      </c>
      <c r="J21" s="8">
        <v>54174115608.426003</v>
      </c>
      <c r="L21" s="8">
        <v>0</v>
      </c>
      <c r="N21" s="8">
        <v>0</v>
      </c>
      <c r="P21" s="8">
        <v>0</v>
      </c>
      <c r="R21" s="8">
        <v>0</v>
      </c>
      <c r="T21" s="8">
        <v>10784423</v>
      </c>
      <c r="V21" s="8">
        <v>5634</v>
      </c>
      <c r="X21" s="8">
        <v>85297812977</v>
      </c>
      <c r="Z21" s="8">
        <v>60289768717.1231</v>
      </c>
      <c r="AB21" s="9">
        <v>1.97</v>
      </c>
    </row>
    <row r="22" spans="1:28" ht="18.75" x14ac:dyDescent="0.4">
      <c r="A22" s="27" t="s">
        <v>33</v>
      </c>
      <c r="B22" s="27"/>
      <c r="C22" s="27"/>
      <c r="E22" s="28">
        <v>1260362</v>
      </c>
      <c r="F22" s="28"/>
      <c r="H22" s="8">
        <v>70136037296</v>
      </c>
      <c r="J22" s="8">
        <v>126322564530.95399</v>
      </c>
      <c r="L22" s="8">
        <v>0</v>
      </c>
      <c r="N22" s="8">
        <v>0</v>
      </c>
      <c r="P22" s="8">
        <v>0</v>
      </c>
      <c r="R22" s="8">
        <v>0</v>
      </c>
      <c r="T22" s="8">
        <v>1260362</v>
      </c>
      <c r="V22" s="8">
        <v>133940</v>
      </c>
      <c r="X22" s="8">
        <v>70136037296</v>
      </c>
      <c r="Z22" s="8">
        <v>167507962669.056</v>
      </c>
      <c r="AB22" s="9">
        <v>5.48</v>
      </c>
    </row>
    <row r="23" spans="1:28" ht="18.75" x14ac:dyDescent="0.4">
      <c r="A23" s="27" t="s">
        <v>34</v>
      </c>
      <c r="B23" s="27"/>
      <c r="C23" s="27"/>
      <c r="E23" s="28">
        <v>711458</v>
      </c>
      <c r="F23" s="28"/>
      <c r="H23" s="8">
        <v>48714893547</v>
      </c>
      <c r="J23" s="8">
        <v>70827397330.928497</v>
      </c>
      <c r="L23" s="8">
        <v>0</v>
      </c>
      <c r="N23" s="8">
        <v>0</v>
      </c>
      <c r="P23" s="8">
        <v>0</v>
      </c>
      <c r="R23" s="8">
        <v>0</v>
      </c>
      <c r="T23" s="8">
        <v>711458</v>
      </c>
      <c r="V23" s="8">
        <v>133040</v>
      </c>
      <c r="X23" s="8">
        <v>48714893547</v>
      </c>
      <c r="Z23" s="8">
        <v>93920709481.9664</v>
      </c>
      <c r="AB23" s="9">
        <v>3.07</v>
      </c>
    </row>
    <row r="24" spans="1:28" ht="18.75" x14ac:dyDescent="0.4">
      <c r="A24" s="27" t="s">
        <v>35</v>
      </c>
      <c r="B24" s="27"/>
      <c r="C24" s="27"/>
      <c r="E24" s="28">
        <v>29555554</v>
      </c>
      <c r="F24" s="28"/>
      <c r="H24" s="8">
        <v>55184287583</v>
      </c>
      <c r="J24" s="8">
        <v>80778828775.837997</v>
      </c>
      <c r="L24" s="8">
        <v>0</v>
      </c>
      <c r="N24" s="8">
        <v>0</v>
      </c>
      <c r="P24" s="8">
        <v>0</v>
      </c>
      <c r="R24" s="8">
        <v>0</v>
      </c>
      <c r="T24" s="8">
        <v>29555554</v>
      </c>
      <c r="V24" s="8">
        <v>3546</v>
      </c>
      <c r="X24" s="8">
        <v>55184287583</v>
      </c>
      <c r="Z24" s="8">
        <v>103993859606.63901</v>
      </c>
      <c r="AB24" s="9">
        <v>3.4</v>
      </c>
    </row>
    <row r="25" spans="1:28" ht="18.75" x14ac:dyDescent="0.4">
      <c r="A25" s="27" t="s">
        <v>36</v>
      </c>
      <c r="B25" s="27"/>
      <c r="C25" s="27"/>
      <c r="E25" s="28">
        <v>3848189</v>
      </c>
      <c r="F25" s="28"/>
      <c r="H25" s="8">
        <v>42002944471</v>
      </c>
      <c r="J25" s="8">
        <v>39039756110.082703</v>
      </c>
      <c r="L25" s="8">
        <v>0</v>
      </c>
      <c r="N25" s="8">
        <v>0</v>
      </c>
      <c r="P25" s="8">
        <v>0</v>
      </c>
      <c r="R25" s="8">
        <v>0</v>
      </c>
      <c r="T25" s="8">
        <v>3848189</v>
      </c>
      <c r="V25" s="8">
        <v>3834</v>
      </c>
      <c r="X25" s="8">
        <v>42002944471</v>
      </c>
      <c r="Z25" s="8">
        <v>14639908541.281</v>
      </c>
      <c r="AB25" s="9">
        <v>0.48</v>
      </c>
    </row>
    <row r="26" spans="1:28" ht="18.75" x14ac:dyDescent="0.4">
      <c r="A26" s="27" t="s">
        <v>37</v>
      </c>
      <c r="B26" s="27"/>
      <c r="C26" s="27"/>
      <c r="E26" s="28">
        <v>101424578</v>
      </c>
      <c r="F26" s="28"/>
      <c r="H26" s="8">
        <v>204728774990</v>
      </c>
      <c r="J26" s="8">
        <v>209655433521.98401</v>
      </c>
      <c r="L26" s="8">
        <v>0</v>
      </c>
      <c r="N26" s="8">
        <v>0</v>
      </c>
      <c r="P26" s="8">
        <v>0</v>
      </c>
      <c r="R26" s="8">
        <v>0</v>
      </c>
      <c r="T26" s="8">
        <v>101424578</v>
      </c>
      <c r="V26" s="8">
        <v>1302</v>
      </c>
      <c r="X26" s="8">
        <v>204728774990</v>
      </c>
      <c r="Z26" s="8">
        <v>131034016947.702</v>
      </c>
      <c r="AB26" s="9">
        <v>4.29</v>
      </c>
    </row>
    <row r="27" spans="1:28" ht="18.75" x14ac:dyDescent="0.4">
      <c r="A27" s="27" t="s">
        <v>38</v>
      </c>
      <c r="B27" s="27"/>
      <c r="C27" s="27"/>
      <c r="E27" s="28">
        <v>5932246</v>
      </c>
      <c r="F27" s="28"/>
      <c r="H27" s="8">
        <v>55090078889</v>
      </c>
      <c r="J27" s="8">
        <v>60653359864.679703</v>
      </c>
      <c r="L27" s="8">
        <v>0</v>
      </c>
      <c r="N27" s="8">
        <v>0</v>
      </c>
      <c r="P27" s="8">
        <v>0</v>
      </c>
      <c r="R27" s="8">
        <v>0</v>
      </c>
      <c r="T27" s="8">
        <v>5932246</v>
      </c>
      <c r="V27" s="8">
        <v>13940</v>
      </c>
      <c r="X27" s="8">
        <v>55090078889</v>
      </c>
      <c r="Z27" s="8">
        <v>82056272953.574799</v>
      </c>
      <c r="AB27" s="9">
        <v>2.69</v>
      </c>
    </row>
    <row r="28" spans="1:28" ht="18.75" x14ac:dyDescent="0.4">
      <c r="A28" s="27" t="s">
        <v>39</v>
      </c>
      <c r="B28" s="27"/>
      <c r="C28" s="27"/>
      <c r="E28" s="28">
        <v>43274421</v>
      </c>
      <c r="F28" s="28"/>
      <c r="H28" s="8">
        <v>77697396018</v>
      </c>
      <c r="J28" s="8">
        <v>48848870703.019402</v>
      </c>
      <c r="L28" s="8">
        <v>0</v>
      </c>
      <c r="N28" s="8">
        <v>0</v>
      </c>
      <c r="P28" s="8">
        <v>0</v>
      </c>
      <c r="R28" s="8">
        <v>0</v>
      </c>
      <c r="T28" s="8">
        <v>43274421</v>
      </c>
      <c r="V28" s="8">
        <v>1410</v>
      </c>
      <c r="X28" s="8">
        <v>77697396018</v>
      </c>
      <c r="Z28" s="8">
        <v>60545272713.194702</v>
      </c>
      <c r="AB28" s="9">
        <v>1.98</v>
      </c>
    </row>
    <row r="29" spans="1:28" ht="18.75" x14ac:dyDescent="0.4">
      <c r="A29" s="27" t="s">
        <v>40</v>
      </c>
      <c r="B29" s="27"/>
      <c r="C29" s="27"/>
      <c r="E29" s="28">
        <v>3000000</v>
      </c>
      <c r="F29" s="28"/>
      <c r="H29" s="8">
        <v>51019281531</v>
      </c>
      <c r="J29" s="8">
        <v>67543818900</v>
      </c>
      <c r="L29" s="8">
        <v>0</v>
      </c>
      <c r="N29" s="8">
        <v>0</v>
      </c>
      <c r="P29" s="8">
        <v>0</v>
      </c>
      <c r="R29" s="8">
        <v>0</v>
      </c>
      <c r="T29" s="8">
        <v>3000000</v>
      </c>
      <c r="V29" s="8">
        <v>23317</v>
      </c>
      <c r="X29" s="8">
        <v>51019281531</v>
      </c>
      <c r="Z29" s="8">
        <v>69410278770</v>
      </c>
      <c r="AB29" s="9">
        <v>2.27</v>
      </c>
    </row>
    <row r="30" spans="1:28" ht="18.75" x14ac:dyDescent="0.4">
      <c r="A30" s="27" t="s">
        <v>41</v>
      </c>
      <c r="B30" s="27"/>
      <c r="C30" s="27"/>
      <c r="E30" s="28">
        <v>1256500</v>
      </c>
      <c r="F30" s="28"/>
      <c r="H30" s="8">
        <v>7911683325</v>
      </c>
      <c r="J30" s="8">
        <v>6144167592.6400003</v>
      </c>
      <c r="L30" s="8">
        <v>0</v>
      </c>
      <c r="N30" s="8">
        <v>0</v>
      </c>
      <c r="P30" s="8">
        <v>0</v>
      </c>
      <c r="R30" s="8">
        <v>0</v>
      </c>
      <c r="T30" s="8">
        <v>1256500</v>
      </c>
      <c r="V30" s="8">
        <v>6030</v>
      </c>
      <c r="X30" s="8">
        <v>7911683325</v>
      </c>
      <c r="Z30" s="8">
        <v>7518127147.6499996</v>
      </c>
      <c r="AB30" s="9">
        <v>0.25</v>
      </c>
    </row>
    <row r="31" spans="1:28" ht="18.75" x14ac:dyDescent="0.4">
      <c r="A31" s="27" t="s">
        <v>42</v>
      </c>
      <c r="B31" s="27"/>
      <c r="C31" s="27"/>
      <c r="E31" s="28">
        <v>3522150</v>
      </c>
      <c r="F31" s="28"/>
      <c r="H31" s="8">
        <v>35420619942</v>
      </c>
      <c r="J31" s="8">
        <v>49599958292.856003</v>
      </c>
      <c r="L31" s="8">
        <v>0</v>
      </c>
      <c r="N31" s="8">
        <v>0</v>
      </c>
      <c r="P31" s="8">
        <v>0</v>
      </c>
      <c r="R31" s="8">
        <v>0</v>
      </c>
      <c r="T31" s="8">
        <v>3522150</v>
      </c>
      <c r="V31" s="8">
        <v>19840</v>
      </c>
      <c r="X31" s="8">
        <v>35420619942</v>
      </c>
      <c r="Z31" s="8">
        <v>69339287805.119995</v>
      </c>
      <c r="AB31" s="9">
        <v>2.27</v>
      </c>
    </row>
    <row r="32" spans="1:28" ht="18.75" x14ac:dyDescent="0.4">
      <c r="A32" s="27" t="s">
        <v>43</v>
      </c>
      <c r="B32" s="27"/>
      <c r="C32" s="27"/>
      <c r="E32" s="28">
        <v>30300084</v>
      </c>
      <c r="F32" s="28"/>
      <c r="H32" s="8">
        <v>184944021804</v>
      </c>
      <c r="J32" s="8">
        <v>329281346368.64697</v>
      </c>
      <c r="L32" s="8">
        <v>0</v>
      </c>
      <c r="N32" s="8">
        <v>0</v>
      </c>
      <c r="P32" s="8">
        <v>0</v>
      </c>
      <c r="R32" s="8">
        <v>0</v>
      </c>
      <c r="T32" s="8">
        <v>30300084</v>
      </c>
      <c r="V32" s="8">
        <v>14230</v>
      </c>
      <c r="X32" s="8">
        <v>184944021804</v>
      </c>
      <c r="Z32" s="8">
        <v>427837249710.17603</v>
      </c>
      <c r="AB32" s="9">
        <v>14</v>
      </c>
    </row>
    <row r="33" spans="1:28" ht="18.75" x14ac:dyDescent="0.4">
      <c r="A33" s="27" t="s">
        <v>44</v>
      </c>
      <c r="B33" s="27"/>
      <c r="C33" s="27"/>
      <c r="E33" s="28">
        <v>5471764</v>
      </c>
      <c r="F33" s="28"/>
      <c r="H33" s="8">
        <v>78066622882</v>
      </c>
      <c r="J33" s="8">
        <v>86958347704.708496</v>
      </c>
      <c r="L33" s="8">
        <v>0</v>
      </c>
      <c r="N33" s="8">
        <v>0</v>
      </c>
      <c r="P33" s="8">
        <v>0</v>
      </c>
      <c r="R33" s="8">
        <v>0</v>
      </c>
      <c r="T33" s="8">
        <v>5471764</v>
      </c>
      <c r="V33" s="8">
        <v>21020</v>
      </c>
      <c r="X33" s="8">
        <v>78066622882</v>
      </c>
      <c r="Z33" s="8">
        <v>114127401895.166</v>
      </c>
      <c r="AB33" s="9">
        <v>3.74</v>
      </c>
    </row>
    <row r="34" spans="1:28" ht="18.75" x14ac:dyDescent="0.4">
      <c r="A34" s="27" t="s">
        <v>45</v>
      </c>
      <c r="B34" s="27"/>
      <c r="C34" s="27"/>
      <c r="E34" s="28">
        <v>257500</v>
      </c>
      <c r="F34" s="28"/>
      <c r="H34" s="8">
        <v>4208347531</v>
      </c>
      <c r="J34" s="8">
        <v>3203067405.4000001</v>
      </c>
      <c r="L34" s="8">
        <v>0</v>
      </c>
      <c r="N34" s="8">
        <v>0</v>
      </c>
      <c r="P34" s="8">
        <v>0</v>
      </c>
      <c r="R34" s="8">
        <v>0</v>
      </c>
      <c r="T34" s="8">
        <v>257500</v>
      </c>
      <c r="V34" s="8">
        <v>15370</v>
      </c>
      <c r="X34" s="8">
        <v>4208347531</v>
      </c>
      <c r="Z34" s="8">
        <v>3927181399.25</v>
      </c>
      <c r="AB34" s="9">
        <v>0.13</v>
      </c>
    </row>
    <row r="35" spans="1:28" ht="18.75" x14ac:dyDescent="0.4">
      <c r="A35" s="27" t="s">
        <v>46</v>
      </c>
      <c r="B35" s="27"/>
      <c r="C35" s="27"/>
      <c r="E35" s="28">
        <v>7196401</v>
      </c>
      <c r="F35" s="28"/>
      <c r="H35" s="8">
        <v>80422610234</v>
      </c>
      <c r="J35" s="8">
        <v>70265204551.456802</v>
      </c>
      <c r="L35" s="8">
        <v>0</v>
      </c>
      <c r="N35" s="8">
        <v>0</v>
      </c>
      <c r="P35" s="8">
        <v>0</v>
      </c>
      <c r="R35" s="8">
        <v>0</v>
      </c>
      <c r="T35" s="8">
        <v>7196401</v>
      </c>
      <c r="V35" s="8">
        <v>12760</v>
      </c>
      <c r="X35" s="8">
        <v>80422610234</v>
      </c>
      <c r="Z35" s="8">
        <v>91116261186.645203</v>
      </c>
      <c r="AB35" s="9">
        <v>2.98</v>
      </c>
    </row>
    <row r="36" spans="1:28" ht="18.75" x14ac:dyDescent="0.4">
      <c r="A36" s="27" t="s">
        <v>47</v>
      </c>
      <c r="B36" s="27"/>
      <c r="C36" s="27"/>
      <c r="E36" s="28">
        <v>750000</v>
      </c>
      <c r="F36" s="28"/>
      <c r="H36" s="8">
        <v>6091062302</v>
      </c>
      <c r="J36" s="8">
        <v>5227278360</v>
      </c>
      <c r="L36" s="8">
        <v>0</v>
      </c>
      <c r="N36" s="8">
        <v>0</v>
      </c>
      <c r="P36" s="8">
        <v>0</v>
      </c>
      <c r="R36" s="8">
        <v>0</v>
      </c>
      <c r="T36" s="8">
        <v>750000</v>
      </c>
      <c r="V36" s="8">
        <v>9080</v>
      </c>
      <c r="X36" s="8">
        <v>6091062302</v>
      </c>
      <c r="Z36" s="8">
        <v>6757358700</v>
      </c>
      <c r="AB36" s="9">
        <v>0.22</v>
      </c>
    </row>
    <row r="37" spans="1:28" ht="18.75" x14ac:dyDescent="0.4">
      <c r="A37" s="27" t="s">
        <v>48</v>
      </c>
      <c r="B37" s="27"/>
      <c r="C37" s="27"/>
      <c r="E37" s="28">
        <v>9835845</v>
      </c>
      <c r="F37" s="28"/>
      <c r="H37" s="8">
        <v>31772903921</v>
      </c>
      <c r="J37" s="8">
        <v>27780431934.761299</v>
      </c>
      <c r="L37" s="8">
        <v>0</v>
      </c>
      <c r="N37" s="8">
        <v>0</v>
      </c>
      <c r="P37" s="8">
        <v>0</v>
      </c>
      <c r="R37" s="8">
        <v>0</v>
      </c>
      <c r="T37" s="8">
        <v>9835845</v>
      </c>
      <c r="V37" s="8">
        <v>3773</v>
      </c>
      <c r="X37" s="8">
        <v>31772903921</v>
      </c>
      <c r="Z37" s="8">
        <v>36823777913.179901</v>
      </c>
      <c r="AB37" s="9">
        <v>1.21</v>
      </c>
    </row>
    <row r="38" spans="1:28" ht="18.75" x14ac:dyDescent="0.4">
      <c r="A38" s="27" t="s">
        <v>49</v>
      </c>
      <c r="B38" s="27"/>
      <c r="C38" s="27"/>
      <c r="E38" s="28">
        <v>12450000</v>
      </c>
      <c r="F38" s="28"/>
      <c r="H38" s="8">
        <v>40586769170</v>
      </c>
      <c r="J38" s="8">
        <v>52676439036</v>
      </c>
      <c r="L38" s="8">
        <v>0</v>
      </c>
      <c r="N38" s="8">
        <v>0</v>
      </c>
      <c r="P38" s="8">
        <v>0</v>
      </c>
      <c r="R38" s="8">
        <v>0</v>
      </c>
      <c r="T38" s="8">
        <v>12450000</v>
      </c>
      <c r="V38" s="8">
        <v>5640</v>
      </c>
      <c r="X38" s="8">
        <v>40586769170</v>
      </c>
      <c r="Z38" s="8">
        <v>69675214860</v>
      </c>
      <c r="AB38" s="9">
        <v>2.2799999999999998</v>
      </c>
    </row>
    <row r="39" spans="1:28" ht="18.75" x14ac:dyDescent="0.4">
      <c r="A39" s="27" t="s">
        <v>50</v>
      </c>
      <c r="B39" s="27"/>
      <c r="C39" s="27"/>
      <c r="E39" s="28">
        <v>360000</v>
      </c>
      <c r="F39" s="28"/>
      <c r="H39" s="8">
        <v>3549219766</v>
      </c>
      <c r="J39" s="8">
        <v>2817729273.5999999</v>
      </c>
      <c r="L39" s="8">
        <v>0</v>
      </c>
      <c r="N39" s="8">
        <v>0</v>
      </c>
      <c r="P39" s="8">
        <v>0</v>
      </c>
      <c r="R39" s="8">
        <v>0</v>
      </c>
      <c r="T39" s="8">
        <v>360000</v>
      </c>
      <c r="V39" s="8">
        <v>9860</v>
      </c>
      <c r="X39" s="8">
        <v>3549219766</v>
      </c>
      <c r="Z39" s="8">
        <v>3522161592</v>
      </c>
      <c r="AB39" s="9">
        <v>0.12</v>
      </c>
    </row>
    <row r="40" spans="1:28" ht="18.75" x14ac:dyDescent="0.4">
      <c r="A40" s="27" t="s">
        <v>51</v>
      </c>
      <c r="B40" s="27"/>
      <c r="C40" s="27"/>
      <c r="E40" s="28">
        <v>401250</v>
      </c>
      <c r="F40" s="28"/>
      <c r="H40" s="8">
        <v>3821953597</v>
      </c>
      <c r="J40" s="8">
        <v>4029261175.5</v>
      </c>
      <c r="L40" s="8">
        <v>0</v>
      </c>
      <c r="N40" s="8">
        <v>0</v>
      </c>
      <c r="P40" s="8">
        <v>0</v>
      </c>
      <c r="R40" s="8">
        <v>0</v>
      </c>
      <c r="T40" s="8">
        <v>401250</v>
      </c>
      <c r="V40" s="8">
        <v>12650</v>
      </c>
      <c r="X40" s="8">
        <v>3821953597</v>
      </c>
      <c r="Z40" s="8">
        <v>5036576469.375</v>
      </c>
      <c r="AB40" s="9">
        <v>0.16</v>
      </c>
    </row>
    <row r="41" spans="1:28" ht="18.75" x14ac:dyDescent="0.4">
      <c r="A41" s="29" t="s">
        <v>52</v>
      </c>
      <c r="B41" s="29"/>
      <c r="C41" s="29"/>
      <c r="D41" s="19"/>
      <c r="E41" s="28">
        <v>0</v>
      </c>
      <c r="F41" s="36"/>
      <c r="H41" s="11">
        <v>0</v>
      </c>
      <c r="J41" s="11">
        <v>0</v>
      </c>
      <c r="L41" s="37">
        <v>800000</v>
      </c>
      <c r="N41" s="11">
        <v>2299664272</v>
      </c>
      <c r="P41" s="37">
        <v>0</v>
      </c>
      <c r="R41" s="11">
        <v>0</v>
      </c>
      <c r="T41" s="37">
        <v>800000</v>
      </c>
      <c r="V41" s="8">
        <v>2867</v>
      </c>
      <c r="X41" s="11">
        <v>2299664272</v>
      </c>
      <c r="Z41" s="11">
        <f>2275870472-12</f>
        <v>2275870460</v>
      </c>
      <c r="AB41" s="12">
        <v>7.0000000000000007E-2</v>
      </c>
    </row>
    <row r="42" spans="1:28" ht="21" x14ac:dyDescent="0.4">
      <c r="A42" s="30" t="s">
        <v>53</v>
      </c>
      <c r="B42" s="30"/>
      <c r="C42" s="30"/>
      <c r="D42" s="30"/>
      <c r="F42" s="37"/>
      <c r="H42" s="14">
        <v>2212195537553</v>
      </c>
      <c r="J42" s="14">
        <v>2543216522891.4902</v>
      </c>
      <c r="L42" s="37"/>
      <c r="N42" s="14">
        <v>2299664272</v>
      </c>
      <c r="P42" s="37"/>
      <c r="R42" s="14">
        <v>1</v>
      </c>
      <c r="T42" s="37"/>
      <c r="V42" s="8"/>
      <c r="X42" s="14">
        <v>2214495197592</v>
      </c>
      <c r="Z42" s="14">
        <f>SUM(Z8:Z41)</f>
        <v>2938627416167.5835</v>
      </c>
      <c r="AB42" s="15">
        <v>96.2</v>
      </c>
    </row>
    <row r="43" spans="1:28" x14ac:dyDescent="0.4">
      <c r="X43" s="20"/>
    </row>
    <row r="44" spans="1:28" x14ac:dyDescent="0.4">
      <c r="Z44" s="20"/>
    </row>
    <row r="45" spans="1:28" x14ac:dyDescent="0.4">
      <c r="Z45" s="20"/>
    </row>
  </sheetData>
  <mergeCells count="82">
    <mergeCell ref="A40:C40"/>
    <mergeCell ref="E40:F40"/>
    <mergeCell ref="A41:C41"/>
    <mergeCell ref="E41:F41"/>
    <mergeCell ref="A42:D42"/>
    <mergeCell ref="A37:C37"/>
    <mergeCell ref="E37:F37"/>
    <mergeCell ref="A38:C38"/>
    <mergeCell ref="E38:F38"/>
    <mergeCell ref="A39:C39"/>
    <mergeCell ref="E39:F39"/>
    <mergeCell ref="A34:C34"/>
    <mergeCell ref="E34:F34"/>
    <mergeCell ref="A35:C35"/>
    <mergeCell ref="E35:F35"/>
    <mergeCell ref="A36:C36"/>
    <mergeCell ref="E36:F36"/>
    <mergeCell ref="A31:C31"/>
    <mergeCell ref="E31:F31"/>
    <mergeCell ref="A32:C32"/>
    <mergeCell ref="E32:F32"/>
    <mergeCell ref="A33:C33"/>
    <mergeCell ref="E33:F33"/>
    <mergeCell ref="A28:C28"/>
    <mergeCell ref="E28:F28"/>
    <mergeCell ref="A29:C29"/>
    <mergeCell ref="E29:F29"/>
    <mergeCell ref="A30:C30"/>
    <mergeCell ref="E30:F30"/>
    <mergeCell ref="A25:C25"/>
    <mergeCell ref="E25:F25"/>
    <mergeCell ref="A26:C26"/>
    <mergeCell ref="E26:F26"/>
    <mergeCell ref="A27:C27"/>
    <mergeCell ref="E27:F27"/>
    <mergeCell ref="A22:C22"/>
    <mergeCell ref="E22:F22"/>
    <mergeCell ref="A23:C23"/>
    <mergeCell ref="E23:F23"/>
    <mergeCell ref="A24:C24"/>
    <mergeCell ref="E24:F24"/>
    <mergeCell ref="A19:C19"/>
    <mergeCell ref="E19:F19"/>
    <mergeCell ref="A20:C20"/>
    <mergeCell ref="E20:F20"/>
    <mergeCell ref="A21:C21"/>
    <mergeCell ref="E21:F21"/>
    <mergeCell ref="A16:C16"/>
    <mergeCell ref="E16:F16"/>
    <mergeCell ref="A17:C17"/>
    <mergeCell ref="E17:F17"/>
    <mergeCell ref="A18:C18"/>
    <mergeCell ref="E18:F18"/>
    <mergeCell ref="A13:C13"/>
    <mergeCell ref="E13:F13"/>
    <mergeCell ref="A14:C14"/>
    <mergeCell ref="E14:F14"/>
    <mergeCell ref="A15:C15"/>
    <mergeCell ref="E15:F15"/>
    <mergeCell ref="A10:C10"/>
    <mergeCell ref="E10:F10"/>
    <mergeCell ref="A11:C11"/>
    <mergeCell ref="E11:F11"/>
    <mergeCell ref="A12:C12"/>
    <mergeCell ref="E12:F12"/>
    <mergeCell ref="A7:C7"/>
    <mergeCell ref="E7:F7"/>
    <mergeCell ref="A8:C8"/>
    <mergeCell ref="E8:F8"/>
    <mergeCell ref="A9:C9"/>
    <mergeCell ref="E9:F9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Normal="100" zoomScaleSheetLayoutView="100" workbookViewId="0">
      <selection activeCell="P33" sqref="P33"/>
    </sheetView>
  </sheetViews>
  <sheetFormatPr defaultRowHeight="15.75" x14ac:dyDescent="0.4"/>
  <cols>
    <col min="1" max="1" width="25.5703125" style="17" bestFit="1" customWidth="1"/>
    <col min="2" max="2" width="1.28515625" style="17" customWidth="1"/>
    <col min="3" max="3" width="12.140625" style="17" bestFit="1" customWidth="1"/>
    <col min="4" max="4" width="1.28515625" style="17" customWidth="1"/>
    <col min="5" max="5" width="10.7109375" style="17" bestFit="1" customWidth="1"/>
    <col min="6" max="6" width="1.28515625" style="17" customWidth="1"/>
    <col min="7" max="7" width="12.140625" style="17" bestFit="1" customWidth="1"/>
    <col min="8" max="8" width="1.28515625" style="17" customWidth="1"/>
    <col min="9" max="9" width="13.7109375" style="17" bestFit="1" customWidth="1"/>
    <col min="10" max="10" width="1.28515625" style="17" customWidth="1"/>
    <col min="11" max="11" width="10.7109375" style="17" bestFit="1" customWidth="1"/>
    <col min="12" max="12" width="1.28515625" style="17" customWidth="1"/>
    <col min="13" max="13" width="13.7109375" style="17" bestFit="1" customWidth="1"/>
    <col min="14" max="14" width="0.5703125" style="17" customWidth="1"/>
    <col min="15" max="16384" width="9.140625" style="17"/>
  </cols>
  <sheetData>
    <row r="1" spans="1:13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4">
      <c r="A2" s="21" t="s">
        <v>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4">
      <c r="A5" s="22" t="s">
        <v>154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4">
      <c r="A6" s="23" t="s">
        <v>86</v>
      </c>
      <c r="C6" s="23" t="s">
        <v>98</v>
      </c>
      <c r="D6" s="23"/>
      <c r="E6" s="23"/>
      <c r="F6" s="23"/>
      <c r="G6" s="23"/>
      <c r="I6" s="23" t="s">
        <v>99</v>
      </c>
      <c r="J6" s="23"/>
      <c r="K6" s="23"/>
      <c r="L6" s="23"/>
      <c r="M6" s="23"/>
    </row>
    <row r="7" spans="1:13" ht="21" x14ac:dyDescent="0.4">
      <c r="A7" s="23"/>
      <c r="C7" s="16" t="s">
        <v>152</v>
      </c>
      <c r="D7" s="18"/>
      <c r="E7" s="16" t="s">
        <v>129</v>
      </c>
      <c r="F7" s="18"/>
      <c r="G7" s="16" t="s">
        <v>153</v>
      </c>
      <c r="I7" s="16" t="s">
        <v>152</v>
      </c>
      <c r="J7" s="18"/>
      <c r="K7" s="16" t="s">
        <v>129</v>
      </c>
      <c r="L7" s="18"/>
      <c r="M7" s="16" t="s">
        <v>153</v>
      </c>
    </row>
    <row r="8" spans="1:13" ht="18.75" x14ac:dyDescent="0.4">
      <c r="A8" s="4" t="s">
        <v>163</v>
      </c>
      <c r="C8" s="5">
        <v>212150176</v>
      </c>
      <c r="E8" s="5">
        <v>0</v>
      </c>
      <c r="G8" s="5">
        <v>212150176</v>
      </c>
      <c r="I8" s="5">
        <v>299014255</v>
      </c>
      <c r="K8" s="5">
        <v>0</v>
      </c>
      <c r="M8" s="5">
        <v>299014255</v>
      </c>
    </row>
    <row r="9" spans="1:13" ht="18.75" x14ac:dyDescent="0.4">
      <c r="A9" s="7" t="s">
        <v>164</v>
      </c>
      <c r="C9" s="8">
        <v>114967183</v>
      </c>
      <c r="E9" s="8">
        <v>0</v>
      </c>
      <c r="G9" s="8">
        <v>114967183</v>
      </c>
      <c r="I9" s="8">
        <v>744846504</v>
      </c>
      <c r="K9" s="8">
        <v>0</v>
      </c>
      <c r="M9" s="8">
        <v>744846504</v>
      </c>
    </row>
    <row r="10" spans="1:13" ht="18.75" x14ac:dyDescent="0.4">
      <c r="A10" s="7" t="s">
        <v>165</v>
      </c>
      <c r="C10" s="8">
        <v>0</v>
      </c>
      <c r="E10" s="8">
        <v>0</v>
      </c>
      <c r="G10" s="8">
        <v>0</v>
      </c>
      <c r="I10" s="8">
        <v>348317</v>
      </c>
      <c r="K10" s="8">
        <v>0</v>
      </c>
      <c r="M10" s="8">
        <v>348317</v>
      </c>
    </row>
    <row r="11" spans="1:13" ht="21" x14ac:dyDescent="0.4">
      <c r="A11" s="13" t="s">
        <v>53</v>
      </c>
      <c r="C11" s="14">
        <v>327117359</v>
      </c>
      <c r="E11" s="14">
        <v>0</v>
      </c>
      <c r="G11" s="14">
        <v>327117359</v>
      </c>
      <c r="I11" s="14">
        <v>1044209076</v>
      </c>
      <c r="K11" s="14">
        <v>0</v>
      </c>
      <c r="M11" s="14">
        <v>1044209076</v>
      </c>
    </row>
    <row r="14" spans="1:13" x14ac:dyDescent="0.4">
      <c r="C14" s="20"/>
      <c r="G14" s="20"/>
      <c r="I14" s="20"/>
      <c r="M14" s="2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46"/>
  <sheetViews>
    <sheetView rightToLeft="1" view="pageBreakPreview" zoomScale="85" zoomScaleNormal="100" zoomScaleSheetLayoutView="85" workbookViewId="0">
      <selection activeCell="Q42" sqref="Q42:Q48"/>
    </sheetView>
  </sheetViews>
  <sheetFormatPr defaultRowHeight="15.75" x14ac:dyDescent="0.4"/>
  <cols>
    <col min="1" max="1" width="28.28515625" style="17" bestFit="1" customWidth="1"/>
    <col min="2" max="2" width="1.28515625" style="17" customWidth="1"/>
    <col min="3" max="3" width="6.140625" style="17" bestFit="1" customWidth="1"/>
    <col min="4" max="4" width="1.28515625" style="17" customWidth="1"/>
    <col min="5" max="5" width="16.5703125" style="17" bestFit="1" customWidth="1"/>
    <col min="6" max="6" width="1.28515625" style="17" customWidth="1"/>
    <col min="7" max="7" width="11.85546875" style="17" bestFit="1" customWidth="1"/>
    <col min="8" max="8" width="1.28515625" style="17" customWidth="1"/>
    <col min="9" max="9" width="23.42578125" style="17" bestFit="1" customWidth="1"/>
    <col min="10" max="10" width="1.28515625" style="17" customWidth="1"/>
    <col min="11" max="11" width="13.28515625" style="17" bestFit="1" customWidth="1"/>
    <col min="12" max="12" width="1.28515625" style="17" customWidth="1"/>
    <col min="13" max="13" width="33" style="17" customWidth="1"/>
    <col min="14" max="14" width="0.85546875" style="17" customWidth="1"/>
    <col min="15" max="15" width="26.7109375" style="17" customWidth="1"/>
    <col min="16" max="16" width="1.28515625" style="17" customWidth="1"/>
    <col min="17" max="17" width="28.42578125" style="17" customWidth="1"/>
    <col min="18" max="18" width="0.5703125" style="17" customWidth="1"/>
    <col min="19" max="19" width="9.140625" style="17" customWidth="1"/>
    <col min="20" max="20" width="0.5703125" style="17" customWidth="1"/>
    <col min="21" max="21" width="15.85546875" style="17" bestFit="1" customWidth="1"/>
    <col min="22" max="22" width="0.5703125" style="17" customWidth="1"/>
    <col min="23" max="23" width="9.140625" style="17" customWidth="1"/>
    <col min="24" max="24" width="0.7109375" style="17" customWidth="1"/>
    <col min="25" max="16384" width="9.140625" style="17"/>
  </cols>
  <sheetData>
    <row r="1" spans="1:17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5.5" x14ac:dyDescent="0.4">
      <c r="A2" s="21" t="s">
        <v>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4" x14ac:dyDescent="0.4">
      <c r="A5" s="22" t="s">
        <v>155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1" x14ac:dyDescent="0.4">
      <c r="A6" s="23" t="s">
        <v>86</v>
      </c>
      <c r="C6" s="23" t="s">
        <v>98</v>
      </c>
      <c r="D6" s="23"/>
      <c r="E6" s="23"/>
      <c r="F6" s="23"/>
      <c r="G6" s="23"/>
      <c r="H6" s="23"/>
      <c r="I6" s="23"/>
      <c r="K6" s="23" t="s">
        <v>99</v>
      </c>
      <c r="L6" s="23"/>
      <c r="M6" s="23"/>
      <c r="N6" s="23"/>
      <c r="O6" s="23"/>
      <c r="P6" s="23"/>
      <c r="Q6" s="23"/>
    </row>
    <row r="7" spans="1:17" ht="21" x14ac:dyDescent="0.4">
      <c r="A7" s="23"/>
      <c r="C7" s="16" t="s">
        <v>13</v>
      </c>
      <c r="D7" s="18"/>
      <c r="E7" s="16" t="s">
        <v>156</v>
      </c>
      <c r="F7" s="18"/>
      <c r="G7" s="16" t="s">
        <v>157</v>
      </c>
      <c r="H7" s="18"/>
      <c r="I7" s="16" t="s">
        <v>158</v>
      </c>
      <c r="K7" s="16" t="s">
        <v>13</v>
      </c>
      <c r="L7" s="18"/>
      <c r="M7" s="16" t="s">
        <v>156</v>
      </c>
      <c r="N7" s="18"/>
      <c r="O7" s="16" t="s">
        <v>157</v>
      </c>
      <c r="P7" s="18"/>
      <c r="Q7" s="16" t="s">
        <v>158</v>
      </c>
    </row>
    <row r="8" spans="1:17" ht="18.75" x14ac:dyDescent="0.4">
      <c r="A8" s="4" t="s">
        <v>23</v>
      </c>
      <c r="C8" s="5">
        <v>1</v>
      </c>
      <c r="E8" s="5">
        <v>1</v>
      </c>
      <c r="G8" s="5">
        <v>5929</v>
      </c>
      <c r="I8" s="5">
        <v>-5928</v>
      </c>
      <c r="K8" s="5">
        <v>3800001</v>
      </c>
      <c r="M8" s="5">
        <v>26932790795</v>
      </c>
      <c r="O8" s="5">
        <v>31012377788</v>
      </c>
      <c r="Q8" s="5">
        <v>-4079586993</v>
      </c>
    </row>
    <row r="9" spans="1:17" ht="18.75" x14ac:dyDescent="0.4">
      <c r="A9" s="7" t="s">
        <v>50</v>
      </c>
      <c r="C9" s="8">
        <v>0</v>
      </c>
      <c r="E9" s="8">
        <v>0</v>
      </c>
      <c r="G9" s="8">
        <v>0</v>
      </c>
      <c r="I9" s="8">
        <v>0</v>
      </c>
      <c r="K9" s="8">
        <v>360000</v>
      </c>
      <c r="M9" s="8">
        <v>4653977308</v>
      </c>
      <c r="O9" s="8">
        <v>3549219770</v>
      </c>
      <c r="Q9" s="8">
        <v>1104757538</v>
      </c>
    </row>
    <row r="10" spans="1:17" ht="18.75" x14ac:dyDescent="0.4">
      <c r="A10" s="7" t="s">
        <v>42</v>
      </c>
      <c r="C10" s="8">
        <v>0</v>
      </c>
      <c r="E10" s="8">
        <v>0</v>
      </c>
      <c r="G10" s="8">
        <v>0</v>
      </c>
      <c r="I10" s="8">
        <v>0</v>
      </c>
      <c r="K10" s="8">
        <v>2500000</v>
      </c>
      <c r="M10" s="8">
        <v>49917283346</v>
      </c>
      <c r="O10" s="8">
        <v>38182130679</v>
      </c>
      <c r="Q10" s="8">
        <v>11735152667</v>
      </c>
    </row>
    <row r="11" spans="1:17" ht="18.75" x14ac:dyDescent="0.4">
      <c r="A11" s="7" t="s">
        <v>37</v>
      </c>
      <c r="C11" s="8">
        <v>0</v>
      </c>
      <c r="E11" s="8">
        <v>0</v>
      </c>
      <c r="G11" s="8">
        <v>0</v>
      </c>
      <c r="I11" s="8">
        <v>0</v>
      </c>
      <c r="K11" s="8">
        <v>7200000</v>
      </c>
      <c r="M11" s="8">
        <v>22489387333</v>
      </c>
      <c r="O11" s="8">
        <v>25035745609</v>
      </c>
      <c r="Q11" s="8">
        <v>-2546358276</v>
      </c>
    </row>
    <row r="12" spans="1:17" ht="18.75" x14ac:dyDescent="0.4">
      <c r="A12" s="7" t="s">
        <v>29</v>
      </c>
      <c r="C12" s="8">
        <v>0</v>
      </c>
      <c r="E12" s="8">
        <v>0</v>
      </c>
      <c r="G12" s="8">
        <v>0</v>
      </c>
      <c r="I12" s="8">
        <v>0</v>
      </c>
      <c r="K12" s="8">
        <v>4000000</v>
      </c>
      <c r="M12" s="8">
        <v>21391956116</v>
      </c>
      <c r="O12" s="8">
        <v>23658389989</v>
      </c>
      <c r="Q12" s="8">
        <v>-2266433873</v>
      </c>
    </row>
    <row r="13" spans="1:17" ht="18.75" x14ac:dyDescent="0.4">
      <c r="A13" s="7" t="s">
        <v>30</v>
      </c>
      <c r="C13" s="8">
        <v>0</v>
      </c>
      <c r="E13" s="8">
        <v>0</v>
      </c>
      <c r="G13" s="8">
        <v>0</v>
      </c>
      <c r="I13" s="8">
        <v>0</v>
      </c>
      <c r="K13" s="8">
        <v>200000</v>
      </c>
      <c r="M13" s="8">
        <v>2572601426</v>
      </c>
      <c r="O13" s="8">
        <v>4361891400</v>
      </c>
      <c r="Q13" s="8">
        <v>-1789289974</v>
      </c>
    </row>
    <row r="14" spans="1:17" ht="18.75" x14ac:dyDescent="0.4">
      <c r="A14" s="7" t="s">
        <v>21</v>
      </c>
      <c r="C14" s="8">
        <v>0</v>
      </c>
      <c r="E14" s="8">
        <v>0</v>
      </c>
      <c r="G14" s="8">
        <v>0</v>
      </c>
      <c r="I14" s="8">
        <v>0</v>
      </c>
      <c r="K14" s="8">
        <v>90118</v>
      </c>
      <c r="M14" s="8">
        <v>21741261105</v>
      </c>
      <c r="O14" s="8">
        <v>23984371257</v>
      </c>
      <c r="Q14" s="8">
        <v>-2243110152</v>
      </c>
    </row>
    <row r="15" spans="1:17" ht="18.75" x14ac:dyDescent="0.4">
      <c r="A15" s="7" t="s">
        <v>24</v>
      </c>
      <c r="C15" s="8">
        <v>0</v>
      </c>
      <c r="E15" s="8">
        <v>0</v>
      </c>
      <c r="G15" s="8">
        <v>0</v>
      </c>
      <c r="I15" s="8">
        <v>0</v>
      </c>
      <c r="K15" s="8">
        <v>9279766</v>
      </c>
      <c r="M15" s="8">
        <v>81855310899</v>
      </c>
      <c r="O15" s="8">
        <v>80714822582</v>
      </c>
      <c r="Q15" s="8">
        <v>1140488317</v>
      </c>
    </row>
    <row r="16" spans="1:17" ht="18.75" x14ac:dyDescent="0.4">
      <c r="A16" s="7" t="s">
        <v>43</v>
      </c>
      <c r="C16" s="8">
        <v>0</v>
      </c>
      <c r="E16" s="8">
        <v>0</v>
      </c>
      <c r="G16" s="8">
        <v>0</v>
      </c>
      <c r="I16" s="8">
        <v>0</v>
      </c>
      <c r="K16" s="8">
        <v>4000001</v>
      </c>
      <c r="M16" s="8">
        <v>24159391307</v>
      </c>
      <c r="O16" s="8">
        <v>26242926517</v>
      </c>
      <c r="Q16" s="8">
        <v>-2083535210</v>
      </c>
    </row>
    <row r="17" spans="1:17" ht="18.75" x14ac:dyDescent="0.4">
      <c r="A17" s="7" t="s">
        <v>104</v>
      </c>
      <c r="C17" s="8">
        <v>0</v>
      </c>
      <c r="E17" s="8">
        <v>0</v>
      </c>
      <c r="G17" s="8">
        <v>0</v>
      </c>
      <c r="I17" s="8">
        <v>0</v>
      </c>
      <c r="K17" s="8">
        <v>4815267</v>
      </c>
      <c r="M17" s="8">
        <v>25464798101</v>
      </c>
      <c r="O17" s="8">
        <v>27523042927</v>
      </c>
      <c r="Q17" s="8">
        <v>-2058244826</v>
      </c>
    </row>
    <row r="18" spans="1:17" ht="18.75" x14ac:dyDescent="0.4">
      <c r="A18" s="7" t="s">
        <v>45</v>
      </c>
      <c r="C18" s="8">
        <v>0</v>
      </c>
      <c r="E18" s="8">
        <v>0</v>
      </c>
      <c r="G18" s="8">
        <v>0</v>
      </c>
      <c r="I18" s="8">
        <v>0</v>
      </c>
      <c r="K18" s="8">
        <v>257500</v>
      </c>
      <c r="M18" s="8">
        <v>5557279210</v>
      </c>
      <c r="O18" s="8">
        <v>4208347527</v>
      </c>
      <c r="Q18" s="8">
        <v>1348931683</v>
      </c>
    </row>
    <row r="19" spans="1:17" ht="18.75" x14ac:dyDescent="0.4">
      <c r="A19" s="7" t="s">
        <v>105</v>
      </c>
      <c r="C19" s="8">
        <v>0</v>
      </c>
      <c r="E19" s="8">
        <v>0</v>
      </c>
      <c r="G19" s="8">
        <v>0</v>
      </c>
      <c r="I19" s="8">
        <v>0</v>
      </c>
      <c r="K19" s="8">
        <v>200000</v>
      </c>
      <c r="M19" s="8">
        <v>6607399876</v>
      </c>
      <c r="O19" s="8">
        <v>6033883500</v>
      </c>
      <c r="Q19" s="8">
        <v>573516376</v>
      </c>
    </row>
    <row r="20" spans="1:17" ht="18.75" x14ac:dyDescent="0.4">
      <c r="A20" s="7" t="s">
        <v>47</v>
      </c>
      <c r="C20" s="8">
        <v>0</v>
      </c>
      <c r="E20" s="8">
        <v>0</v>
      </c>
      <c r="G20" s="8">
        <v>0</v>
      </c>
      <c r="I20" s="8">
        <v>0</v>
      </c>
      <c r="K20" s="8">
        <v>750000</v>
      </c>
      <c r="M20" s="8">
        <v>7255974564</v>
      </c>
      <c r="O20" s="8">
        <v>6091062298</v>
      </c>
      <c r="Q20" s="8">
        <v>1164912266</v>
      </c>
    </row>
    <row r="21" spans="1:17" ht="18.75" x14ac:dyDescent="0.4">
      <c r="A21" s="7" t="s">
        <v>106</v>
      </c>
      <c r="C21" s="8">
        <v>0</v>
      </c>
      <c r="E21" s="8">
        <v>0</v>
      </c>
      <c r="G21" s="8">
        <v>0</v>
      </c>
      <c r="I21" s="8">
        <v>0</v>
      </c>
      <c r="K21" s="8">
        <v>3930919</v>
      </c>
      <c r="M21" s="8">
        <v>71672388213</v>
      </c>
      <c r="O21" s="8">
        <v>57342698930</v>
      </c>
      <c r="Q21" s="8">
        <v>14329689283</v>
      </c>
    </row>
    <row r="22" spans="1:17" ht="18.75" x14ac:dyDescent="0.4">
      <c r="A22" s="7" t="s">
        <v>107</v>
      </c>
      <c r="C22" s="8">
        <v>0</v>
      </c>
      <c r="E22" s="8">
        <v>0</v>
      </c>
      <c r="G22" s="8">
        <v>0</v>
      </c>
      <c r="I22" s="8">
        <v>0</v>
      </c>
      <c r="K22" s="8">
        <v>1500000</v>
      </c>
      <c r="M22" s="8">
        <v>5819608384</v>
      </c>
      <c r="O22" s="8">
        <v>7231713750</v>
      </c>
      <c r="Q22" s="8">
        <v>-1412105366</v>
      </c>
    </row>
    <row r="23" spans="1:17" ht="18.75" x14ac:dyDescent="0.4">
      <c r="A23" s="7" t="s">
        <v>108</v>
      </c>
      <c r="C23" s="8">
        <v>0</v>
      </c>
      <c r="E23" s="8">
        <v>0</v>
      </c>
      <c r="G23" s="8">
        <v>0</v>
      </c>
      <c r="I23" s="8">
        <v>0</v>
      </c>
      <c r="K23" s="8">
        <v>13360388</v>
      </c>
      <c r="M23" s="8">
        <v>96002921430</v>
      </c>
      <c r="O23" s="8">
        <v>124707591762</v>
      </c>
      <c r="Q23" s="8">
        <v>-28704670332</v>
      </c>
    </row>
    <row r="24" spans="1:17" ht="18.75" x14ac:dyDescent="0.4">
      <c r="A24" s="7" t="s">
        <v>22</v>
      </c>
      <c r="C24" s="8">
        <v>0</v>
      </c>
      <c r="E24" s="8">
        <v>0</v>
      </c>
      <c r="G24" s="8">
        <v>0</v>
      </c>
      <c r="I24" s="8">
        <v>0</v>
      </c>
      <c r="K24" s="8">
        <v>500000</v>
      </c>
      <c r="M24" s="8">
        <v>20114601771</v>
      </c>
      <c r="O24" s="8">
        <v>23216037739</v>
      </c>
      <c r="Q24" s="8">
        <v>-3101435968</v>
      </c>
    </row>
    <row r="25" spans="1:17" ht="18.75" x14ac:dyDescent="0.4">
      <c r="A25" s="7" t="s">
        <v>109</v>
      </c>
      <c r="C25" s="8">
        <v>0</v>
      </c>
      <c r="E25" s="8">
        <v>0</v>
      </c>
      <c r="G25" s="8">
        <v>0</v>
      </c>
      <c r="I25" s="8">
        <v>0</v>
      </c>
      <c r="K25" s="8">
        <v>6980000</v>
      </c>
      <c r="M25" s="8">
        <v>48863588103</v>
      </c>
      <c r="O25" s="8">
        <v>75213003960</v>
      </c>
      <c r="Q25" s="8">
        <v>-26349415857</v>
      </c>
    </row>
    <row r="26" spans="1:17" ht="18.75" x14ac:dyDescent="0.4">
      <c r="A26" s="7" t="s">
        <v>110</v>
      </c>
      <c r="C26" s="8">
        <v>0</v>
      </c>
      <c r="E26" s="8">
        <v>0</v>
      </c>
      <c r="G26" s="8">
        <v>0</v>
      </c>
      <c r="I26" s="8">
        <v>0</v>
      </c>
      <c r="K26" s="8">
        <v>13200000</v>
      </c>
      <c r="M26" s="8">
        <v>41201384400</v>
      </c>
      <c r="O26" s="8">
        <v>52656418980</v>
      </c>
      <c r="Q26" s="8">
        <v>-11455034580</v>
      </c>
    </row>
    <row r="27" spans="1:17" ht="18.75" x14ac:dyDescent="0.4">
      <c r="A27" s="7" t="s">
        <v>111</v>
      </c>
      <c r="C27" s="8">
        <v>0</v>
      </c>
      <c r="E27" s="8">
        <v>0</v>
      </c>
      <c r="G27" s="8">
        <v>0</v>
      </c>
      <c r="I27" s="8">
        <v>0</v>
      </c>
      <c r="K27" s="8">
        <v>7123249</v>
      </c>
      <c r="M27" s="8">
        <v>39706029623</v>
      </c>
      <c r="O27" s="8">
        <v>53814579080</v>
      </c>
      <c r="Q27" s="8">
        <v>-14108549457</v>
      </c>
    </row>
    <row r="28" spans="1:17" ht="18.75" x14ac:dyDescent="0.4">
      <c r="A28" s="7" t="s">
        <v>112</v>
      </c>
      <c r="C28" s="8">
        <v>0</v>
      </c>
      <c r="E28" s="8">
        <v>0</v>
      </c>
      <c r="G28" s="8">
        <v>0</v>
      </c>
      <c r="I28" s="8">
        <v>0</v>
      </c>
      <c r="K28" s="8">
        <v>5541235</v>
      </c>
      <c r="M28" s="8">
        <v>12356954050</v>
      </c>
      <c r="O28" s="8">
        <v>12356954050</v>
      </c>
      <c r="Q28" s="8">
        <v>0</v>
      </c>
    </row>
    <row r="29" spans="1:17" ht="18.75" x14ac:dyDescent="0.4">
      <c r="A29" s="7" t="s">
        <v>113</v>
      </c>
      <c r="C29" s="8">
        <v>0</v>
      </c>
      <c r="E29" s="8">
        <v>0</v>
      </c>
      <c r="G29" s="8">
        <v>0</v>
      </c>
      <c r="I29" s="8">
        <v>0</v>
      </c>
      <c r="K29" s="8">
        <v>14541989</v>
      </c>
      <c r="M29" s="8">
        <v>165384257005</v>
      </c>
      <c r="O29" s="8">
        <v>163491299711</v>
      </c>
      <c r="Q29" s="8">
        <v>1892957294</v>
      </c>
    </row>
    <row r="30" spans="1:17" ht="18.75" x14ac:dyDescent="0.4">
      <c r="A30" s="7" t="s">
        <v>114</v>
      </c>
      <c r="C30" s="8">
        <v>0</v>
      </c>
      <c r="E30" s="8">
        <v>0</v>
      </c>
      <c r="G30" s="8">
        <v>0</v>
      </c>
      <c r="I30" s="8">
        <v>0</v>
      </c>
      <c r="K30" s="8">
        <v>7100000</v>
      </c>
      <c r="M30" s="8">
        <v>145760594813</v>
      </c>
      <c r="O30" s="8">
        <v>148424587650</v>
      </c>
      <c r="Q30" s="8">
        <v>-2663992837</v>
      </c>
    </row>
    <row r="31" spans="1:17" ht="18.75" x14ac:dyDescent="0.4">
      <c r="A31" s="7" t="s">
        <v>51</v>
      </c>
      <c r="C31" s="8">
        <v>0</v>
      </c>
      <c r="E31" s="8">
        <v>0</v>
      </c>
      <c r="G31" s="8">
        <v>0</v>
      </c>
      <c r="I31" s="8">
        <v>0</v>
      </c>
      <c r="K31" s="8">
        <v>133750</v>
      </c>
      <c r="M31" s="8">
        <v>4678243045</v>
      </c>
      <c r="O31" s="8">
        <v>3821953598</v>
      </c>
      <c r="Q31" s="8">
        <v>856289447</v>
      </c>
    </row>
    <row r="32" spans="1:17" ht="18.75" x14ac:dyDescent="0.4">
      <c r="A32" s="7" t="s">
        <v>41</v>
      </c>
      <c r="C32" s="8">
        <v>0</v>
      </c>
      <c r="E32" s="8">
        <v>0</v>
      </c>
      <c r="G32" s="8">
        <v>0</v>
      </c>
      <c r="I32" s="8">
        <v>0</v>
      </c>
      <c r="K32" s="8">
        <v>1256500</v>
      </c>
      <c r="M32" s="8">
        <v>9700005055</v>
      </c>
      <c r="O32" s="8">
        <v>7911683327</v>
      </c>
      <c r="Q32" s="8">
        <v>1788321728</v>
      </c>
    </row>
    <row r="33" spans="1:21" ht="18.75" x14ac:dyDescent="0.4">
      <c r="A33" s="7" t="s">
        <v>20</v>
      </c>
      <c r="C33" s="8">
        <v>0</v>
      </c>
      <c r="E33" s="8">
        <v>0</v>
      </c>
      <c r="G33" s="8">
        <v>0</v>
      </c>
      <c r="I33" s="8">
        <v>0</v>
      </c>
      <c r="K33" s="8">
        <v>1</v>
      </c>
      <c r="M33" s="8">
        <v>1</v>
      </c>
      <c r="O33" s="8">
        <v>3491</v>
      </c>
      <c r="Q33" s="8">
        <v>-3490</v>
      </c>
    </row>
    <row r="34" spans="1:21" ht="18.75" x14ac:dyDescent="0.4">
      <c r="A34" s="7" t="s">
        <v>25</v>
      </c>
      <c r="C34" s="8">
        <v>0</v>
      </c>
      <c r="E34" s="8">
        <v>0</v>
      </c>
      <c r="G34" s="8">
        <v>0</v>
      </c>
      <c r="I34" s="8">
        <v>0</v>
      </c>
      <c r="K34" s="8">
        <v>2024291</v>
      </c>
      <c r="M34" s="8">
        <v>19880995253</v>
      </c>
      <c r="O34" s="8">
        <v>26984225145</v>
      </c>
      <c r="Q34" s="8">
        <v>-7103229892</v>
      </c>
      <c r="U34" s="8"/>
    </row>
    <row r="35" spans="1:21" ht="18.75" x14ac:dyDescent="0.4">
      <c r="A35" s="7" t="s">
        <v>115</v>
      </c>
      <c r="C35" s="8">
        <v>0</v>
      </c>
      <c r="E35" s="8">
        <v>0</v>
      </c>
      <c r="G35" s="8">
        <v>0</v>
      </c>
      <c r="I35" s="8">
        <v>0</v>
      </c>
      <c r="K35" s="8">
        <v>1750000</v>
      </c>
      <c r="M35" s="8">
        <v>6504443462</v>
      </c>
      <c r="O35" s="8">
        <v>6610432500</v>
      </c>
      <c r="Q35" s="8">
        <v>-105989038</v>
      </c>
      <c r="U35" s="8"/>
    </row>
    <row r="36" spans="1:21" ht="18.75" x14ac:dyDescent="0.4">
      <c r="A36" s="7" t="s">
        <v>116</v>
      </c>
      <c r="C36" s="8">
        <v>0</v>
      </c>
      <c r="E36" s="8">
        <v>0</v>
      </c>
      <c r="G36" s="8">
        <v>0</v>
      </c>
      <c r="I36" s="8">
        <v>0</v>
      </c>
      <c r="K36" s="8">
        <v>34753248</v>
      </c>
      <c r="M36" s="8">
        <v>40630324207</v>
      </c>
      <c r="O36" s="8">
        <v>44150383770</v>
      </c>
      <c r="Q36" s="8">
        <v>-3520059563</v>
      </c>
      <c r="U36" s="8"/>
    </row>
    <row r="37" spans="1:21" ht="18.75" x14ac:dyDescent="0.4">
      <c r="A37" s="7" t="s">
        <v>117</v>
      </c>
      <c r="C37" s="8">
        <v>0</v>
      </c>
      <c r="E37" s="8">
        <v>0</v>
      </c>
      <c r="G37" s="8">
        <v>0</v>
      </c>
      <c r="I37" s="8">
        <v>0</v>
      </c>
      <c r="K37" s="8">
        <v>9147592</v>
      </c>
      <c r="M37" s="8">
        <v>24585197351</v>
      </c>
      <c r="O37" s="8">
        <v>23536754216</v>
      </c>
      <c r="Q37" s="8">
        <v>1048443135</v>
      </c>
      <c r="U37" s="8"/>
    </row>
    <row r="38" spans="1:21" ht="18.75" x14ac:dyDescent="0.4">
      <c r="A38" s="7" t="s">
        <v>48</v>
      </c>
      <c r="C38" s="8">
        <v>0</v>
      </c>
      <c r="E38" s="8">
        <v>0</v>
      </c>
      <c r="G38" s="8">
        <v>0</v>
      </c>
      <c r="I38" s="8">
        <v>0</v>
      </c>
      <c r="K38" s="8">
        <v>9905390</v>
      </c>
      <c r="M38" s="8">
        <v>33152078606</v>
      </c>
      <c r="O38" s="8">
        <v>57530744031</v>
      </c>
      <c r="Q38" s="8">
        <v>-24378665425</v>
      </c>
      <c r="U38" s="8"/>
    </row>
    <row r="39" spans="1:21" ht="18.75" x14ac:dyDescent="0.4">
      <c r="A39" s="10" t="s">
        <v>27</v>
      </c>
      <c r="C39" s="11">
        <v>0</v>
      </c>
      <c r="E39" s="11">
        <v>0</v>
      </c>
      <c r="G39" s="11">
        <v>0</v>
      </c>
      <c r="I39" s="11">
        <v>0</v>
      </c>
      <c r="K39" s="11">
        <v>1</v>
      </c>
      <c r="M39" s="11">
        <v>1</v>
      </c>
      <c r="O39" s="11">
        <v>5336</v>
      </c>
      <c r="Q39" s="11">
        <v>-5335</v>
      </c>
      <c r="U39" s="8"/>
    </row>
    <row r="40" spans="1:21" ht="21.75" thickBot="1" x14ac:dyDescent="0.45">
      <c r="A40" s="13" t="s">
        <v>53</v>
      </c>
      <c r="C40" s="14"/>
      <c r="E40" s="14">
        <v>1</v>
      </c>
      <c r="G40" s="14">
        <v>5929</v>
      </c>
      <c r="I40" s="14">
        <v>-5928</v>
      </c>
      <c r="K40" s="14"/>
      <c r="M40" s="14">
        <v>1086613026159</v>
      </c>
      <c r="O40" s="14">
        <v>1189599282869</v>
      </c>
      <c r="Q40" s="14">
        <v>-102986256710</v>
      </c>
      <c r="U40" s="8"/>
    </row>
    <row r="43" spans="1:21" x14ac:dyDescent="0.4">
      <c r="I43" s="20"/>
      <c r="Q43" s="20"/>
    </row>
    <row r="44" spans="1:21" x14ac:dyDescent="0.4">
      <c r="Q44" s="20"/>
    </row>
    <row r="45" spans="1:21" x14ac:dyDescent="0.4">
      <c r="Q45" s="20"/>
    </row>
    <row r="46" spans="1:21" ht="18.75" x14ac:dyDescent="0.45">
      <c r="Q46" s="3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4"/>
  <sheetViews>
    <sheetView rightToLeft="1" tabSelected="1" view="pageBreakPreview" zoomScaleNormal="100" zoomScaleSheetLayoutView="100" workbookViewId="0">
      <selection activeCell="I7" sqref="I7"/>
    </sheetView>
  </sheetViews>
  <sheetFormatPr defaultRowHeight="15.75" x14ac:dyDescent="0.4"/>
  <cols>
    <col min="1" max="1" width="27.5703125" style="17" bestFit="1" customWidth="1"/>
    <col min="2" max="2" width="1.28515625" style="17" customWidth="1"/>
    <col min="3" max="3" width="16.7109375" style="17" customWidth="1"/>
    <col min="4" max="4" width="1.28515625" style="17" customWidth="1"/>
    <col min="5" max="5" width="22.140625" style="17" customWidth="1"/>
    <col min="6" max="6" width="1.28515625" style="17" customWidth="1"/>
    <col min="7" max="7" width="21.5703125" style="17" customWidth="1"/>
    <col min="8" max="8" width="1.28515625" style="17" customWidth="1"/>
    <col min="9" max="9" width="26.28515625" style="17" bestFit="1" customWidth="1"/>
    <col min="10" max="10" width="1.28515625" style="17" customWidth="1"/>
    <col min="11" max="11" width="16.85546875" style="17" customWidth="1"/>
    <col min="12" max="12" width="1.28515625" style="17" customWidth="1"/>
    <col min="13" max="13" width="19.42578125" style="17" customWidth="1"/>
    <col min="14" max="14" width="0.85546875" style="17" customWidth="1"/>
    <col min="15" max="15" width="22.5703125" style="17" customWidth="1"/>
    <col min="16" max="16" width="1.28515625" style="17" customWidth="1"/>
    <col min="17" max="17" width="20.85546875" style="17" customWidth="1"/>
    <col min="18" max="16384" width="9.140625" style="17"/>
  </cols>
  <sheetData>
    <row r="1" spans="1:17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5.5" x14ac:dyDescent="0.4">
      <c r="A2" s="21" t="s">
        <v>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4" x14ac:dyDescent="0.4">
      <c r="A5" s="22" t="s">
        <v>159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1" x14ac:dyDescent="0.4">
      <c r="A6" s="23" t="s">
        <v>86</v>
      </c>
      <c r="C6" s="23" t="s">
        <v>98</v>
      </c>
      <c r="D6" s="23"/>
      <c r="E6" s="23"/>
      <c r="F6" s="23"/>
      <c r="G6" s="23"/>
      <c r="H6" s="23"/>
      <c r="I6" s="23"/>
      <c r="K6" s="23" t="s">
        <v>99</v>
      </c>
      <c r="L6" s="23"/>
      <c r="M6" s="23"/>
      <c r="N6" s="23"/>
      <c r="O6" s="23"/>
      <c r="P6" s="23"/>
      <c r="Q6" s="23"/>
    </row>
    <row r="7" spans="1:17" ht="42" x14ac:dyDescent="0.4">
      <c r="A7" s="23"/>
      <c r="C7" s="16" t="s">
        <v>13</v>
      </c>
      <c r="D7" s="18"/>
      <c r="E7" s="16" t="s">
        <v>15</v>
      </c>
      <c r="F7" s="18"/>
      <c r="G7" s="16" t="s">
        <v>157</v>
      </c>
      <c r="H7" s="18"/>
      <c r="I7" s="16" t="s">
        <v>160</v>
      </c>
      <c r="K7" s="16" t="s">
        <v>13</v>
      </c>
      <c r="L7" s="18"/>
      <c r="M7" s="16" t="s">
        <v>15</v>
      </c>
      <c r="N7" s="18"/>
      <c r="O7" s="16" t="s">
        <v>157</v>
      </c>
      <c r="P7" s="18"/>
      <c r="Q7" s="16" t="s">
        <v>160</v>
      </c>
    </row>
    <row r="8" spans="1:17" ht="18.75" x14ac:dyDescent="0.4">
      <c r="A8" s="4" t="s">
        <v>44</v>
      </c>
      <c r="C8" s="5">
        <v>5471764</v>
      </c>
      <c r="E8" s="5">
        <v>114127401895</v>
      </c>
      <c r="G8" s="5">
        <v>86958347704</v>
      </c>
      <c r="I8" s="5">
        <v>27169054191</v>
      </c>
      <c r="K8" s="5">
        <v>5471764</v>
      </c>
      <c r="M8" s="5">
        <v>114127401895</v>
      </c>
      <c r="O8" s="5">
        <v>100373514693</v>
      </c>
      <c r="Q8" s="5">
        <v>13753887202</v>
      </c>
    </row>
    <row r="9" spans="1:17" ht="18.75" x14ac:dyDescent="0.4">
      <c r="A9" s="7" t="s">
        <v>24</v>
      </c>
      <c r="C9" s="8">
        <v>4759003</v>
      </c>
      <c r="E9" s="8">
        <v>29084127770</v>
      </c>
      <c r="G9" s="8">
        <v>23267349438</v>
      </c>
      <c r="I9" s="8">
        <v>5816778332</v>
      </c>
      <c r="K9" s="8">
        <v>4759003</v>
      </c>
      <c r="M9" s="8">
        <v>29084127770</v>
      </c>
      <c r="O9" s="8">
        <v>31985893140</v>
      </c>
      <c r="Q9" s="8">
        <v>-2901765369</v>
      </c>
    </row>
    <row r="10" spans="1:17" ht="18.75" x14ac:dyDescent="0.4">
      <c r="A10" s="7" t="s">
        <v>29</v>
      </c>
      <c r="C10" s="8">
        <v>19495605</v>
      </c>
      <c r="E10" s="8">
        <v>89760354436</v>
      </c>
      <c r="G10" s="8">
        <v>71808283549</v>
      </c>
      <c r="I10" s="8">
        <v>17952070887</v>
      </c>
      <c r="K10" s="8">
        <v>19495605</v>
      </c>
      <c r="M10" s="8">
        <v>89760354436</v>
      </c>
      <c r="O10" s="8">
        <v>80940257160</v>
      </c>
      <c r="Q10" s="8">
        <v>8820097276</v>
      </c>
    </row>
    <row r="11" spans="1:17" ht="18.75" x14ac:dyDescent="0.4">
      <c r="A11" s="7" t="s">
        <v>30</v>
      </c>
      <c r="C11" s="8">
        <v>7197273</v>
      </c>
      <c r="E11" s="8">
        <v>113837710990</v>
      </c>
      <c r="G11" s="8">
        <v>96726346151</v>
      </c>
      <c r="I11" s="8">
        <v>17111364839</v>
      </c>
      <c r="K11" s="8">
        <v>7197273</v>
      </c>
      <c r="M11" s="8">
        <v>113837710990</v>
      </c>
      <c r="O11" s="8">
        <v>148234722469</v>
      </c>
      <c r="Q11" s="8">
        <v>-34397011478</v>
      </c>
    </row>
    <row r="12" spans="1:17" ht="18.75" x14ac:dyDescent="0.4">
      <c r="A12" s="7" t="s">
        <v>43</v>
      </c>
      <c r="C12" s="8">
        <v>30300084</v>
      </c>
      <c r="E12" s="8">
        <v>427837249710</v>
      </c>
      <c r="G12" s="8">
        <v>329281346368</v>
      </c>
      <c r="I12" s="8">
        <v>98555903342</v>
      </c>
      <c r="K12" s="8">
        <v>30300084</v>
      </c>
      <c r="M12" s="8">
        <v>427837249710</v>
      </c>
      <c r="O12" s="8">
        <v>232799020772</v>
      </c>
      <c r="Q12" s="8">
        <v>195038228938</v>
      </c>
    </row>
    <row r="13" spans="1:17" ht="18.75" x14ac:dyDescent="0.4">
      <c r="A13" s="7" t="s">
        <v>39</v>
      </c>
      <c r="C13" s="8">
        <v>43274421</v>
      </c>
      <c r="E13" s="8">
        <v>60545272713</v>
      </c>
      <c r="G13" s="8">
        <v>48848870703</v>
      </c>
      <c r="I13" s="8">
        <v>11696402010</v>
      </c>
      <c r="K13" s="8">
        <v>43274421</v>
      </c>
      <c r="M13" s="8">
        <v>60545272713</v>
      </c>
      <c r="O13" s="8">
        <v>87550104432</v>
      </c>
      <c r="Q13" s="8">
        <v>-27004831718</v>
      </c>
    </row>
    <row r="14" spans="1:17" ht="18.75" x14ac:dyDescent="0.4">
      <c r="A14" s="7" t="s">
        <v>27</v>
      </c>
      <c r="C14" s="8">
        <v>13196288</v>
      </c>
      <c r="E14" s="8">
        <v>85898481351</v>
      </c>
      <c r="G14" s="8">
        <v>64842877995</v>
      </c>
      <c r="I14" s="8">
        <v>21055603356</v>
      </c>
      <c r="K14" s="8">
        <v>13196288</v>
      </c>
      <c r="M14" s="8">
        <v>85898481351</v>
      </c>
      <c r="O14" s="8">
        <v>70425012452</v>
      </c>
      <c r="Q14" s="8">
        <v>15473468899</v>
      </c>
    </row>
    <row r="15" spans="1:17" ht="18.75" x14ac:dyDescent="0.4">
      <c r="A15" s="7" t="s">
        <v>26</v>
      </c>
      <c r="C15" s="8">
        <v>1184334</v>
      </c>
      <c r="E15" s="8">
        <v>9965518752</v>
      </c>
      <c r="G15" s="8">
        <v>7521146228</v>
      </c>
      <c r="I15" s="8">
        <v>2444372524</v>
      </c>
      <c r="K15" s="8">
        <v>1184334</v>
      </c>
      <c r="M15" s="8">
        <v>9965518752</v>
      </c>
      <c r="O15" s="8">
        <v>14332167769</v>
      </c>
      <c r="Q15" s="8">
        <v>-4366649016</v>
      </c>
    </row>
    <row r="16" spans="1:17" ht="18.75" x14ac:dyDescent="0.4">
      <c r="A16" s="7" t="s">
        <v>34</v>
      </c>
      <c r="C16" s="8">
        <v>711458</v>
      </c>
      <c r="E16" s="8">
        <v>93920709481</v>
      </c>
      <c r="G16" s="8">
        <v>70827397330</v>
      </c>
      <c r="I16" s="8">
        <v>23093312151</v>
      </c>
      <c r="K16" s="8">
        <v>711458</v>
      </c>
      <c r="M16" s="8">
        <v>93920709481</v>
      </c>
      <c r="O16" s="8">
        <v>84492149830</v>
      </c>
      <c r="Q16" s="8">
        <v>9428559651</v>
      </c>
    </row>
    <row r="17" spans="1:17" ht="18.75" x14ac:dyDescent="0.4">
      <c r="A17" s="7" t="s">
        <v>46</v>
      </c>
      <c r="C17" s="8">
        <v>7196401</v>
      </c>
      <c r="E17" s="8">
        <v>91116261186</v>
      </c>
      <c r="G17" s="8">
        <v>70265204551</v>
      </c>
      <c r="I17" s="8">
        <v>20851056635</v>
      </c>
      <c r="K17" s="8">
        <v>7196401</v>
      </c>
      <c r="M17" s="8">
        <v>91116261186</v>
      </c>
      <c r="O17" s="8">
        <v>82051590289</v>
      </c>
      <c r="Q17" s="8">
        <v>9064670897</v>
      </c>
    </row>
    <row r="18" spans="1:17" ht="18.75" x14ac:dyDescent="0.4">
      <c r="A18" s="7" t="s">
        <v>31</v>
      </c>
      <c r="C18" s="8">
        <v>7900206</v>
      </c>
      <c r="E18" s="8">
        <v>85101675697</v>
      </c>
      <c r="G18" s="8">
        <v>85101675697</v>
      </c>
      <c r="I18" s="8">
        <v>0</v>
      </c>
      <c r="K18" s="8">
        <v>7900206</v>
      </c>
      <c r="M18" s="8">
        <v>85101675697</v>
      </c>
      <c r="O18" s="8">
        <v>97837301507</v>
      </c>
      <c r="Q18" s="8">
        <v>-12735625809</v>
      </c>
    </row>
    <row r="19" spans="1:17" ht="18.75" x14ac:dyDescent="0.4">
      <c r="A19" s="7" t="s">
        <v>19</v>
      </c>
      <c r="C19" s="8">
        <v>37553788</v>
      </c>
      <c r="E19" s="8">
        <v>192652280620</v>
      </c>
      <c r="G19" s="8">
        <v>153485230177</v>
      </c>
      <c r="I19" s="8">
        <v>39167050443</v>
      </c>
      <c r="K19" s="8">
        <v>37553788</v>
      </c>
      <c r="M19" s="8">
        <v>192652280620</v>
      </c>
      <c r="O19" s="8">
        <v>141690884363</v>
      </c>
      <c r="Q19" s="8">
        <v>50961396257</v>
      </c>
    </row>
    <row r="20" spans="1:17" ht="18.75" x14ac:dyDescent="0.4">
      <c r="A20" s="7" t="s">
        <v>37</v>
      </c>
      <c r="C20" s="8">
        <v>101424578</v>
      </c>
      <c r="E20" s="8">
        <v>131034016947</v>
      </c>
      <c r="G20" s="8">
        <v>209655433521</v>
      </c>
      <c r="I20" s="8">
        <v>-78621416573</v>
      </c>
      <c r="K20" s="8">
        <v>101424578</v>
      </c>
      <c r="M20" s="8">
        <v>131034016947</v>
      </c>
      <c r="O20" s="8">
        <v>274355512078</v>
      </c>
      <c r="Q20" s="8">
        <v>-143321495130</v>
      </c>
    </row>
    <row r="21" spans="1:17" ht="18.75" x14ac:dyDescent="0.4">
      <c r="A21" s="7" t="s">
        <v>33</v>
      </c>
      <c r="C21" s="8">
        <v>1260362</v>
      </c>
      <c r="E21" s="8">
        <v>167507962669</v>
      </c>
      <c r="G21" s="8">
        <v>126322564530</v>
      </c>
      <c r="I21" s="8">
        <v>41185398139</v>
      </c>
      <c r="K21" s="8">
        <v>1260362</v>
      </c>
      <c r="M21" s="8">
        <v>167507962669</v>
      </c>
      <c r="O21" s="8">
        <v>150080440334</v>
      </c>
      <c r="Q21" s="8">
        <v>17427522335</v>
      </c>
    </row>
    <row r="22" spans="1:17" ht="18.75" x14ac:dyDescent="0.4">
      <c r="A22" s="7" t="s">
        <v>38</v>
      </c>
      <c r="C22" s="8">
        <v>5932246</v>
      </c>
      <c r="E22" s="8">
        <v>82056272953</v>
      </c>
      <c r="G22" s="8">
        <v>60653359864</v>
      </c>
      <c r="I22" s="8">
        <v>21402913089</v>
      </c>
      <c r="K22" s="8">
        <v>5932246</v>
      </c>
      <c r="M22" s="8">
        <v>82056272953</v>
      </c>
      <c r="O22" s="8">
        <v>52246969347</v>
      </c>
      <c r="Q22" s="8">
        <v>29809303606</v>
      </c>
    </row>
    <row r="23" spans="1:17" ht="18.75" x14ac:dyDescent="0.4">
      <c r="A23" s="7" t="s">
        <v>42</v>
      </c>
      <c r="C23" s="8">
        <v>3522150</v>
      </c>
      <c r="E23" s="8">
        <v>69339287805</v>
      </c>
      <c r="G23" s="8">
        <v>49599958292</v>
      </c>
      <c r="I23" s="8">
        <v>19739329513</v>
      </c>
      <c r="K23" s="8">
        <v>3522150</v>
      </c>
      <c r="M23" s="8">
        <v>69339287805</v>
      </c>
      <c r="O23" s="8">
        <v>53793276629</v>
      </c>
      <c r="Q23" s="8">
        <v>15546011176</v>
      </c>
    </row>
    <row r="24" spans="1:17" ht="18.75" x14ac:dyDescent="0.4">
      <c r="A24" s="7" t="s">
        <v>48</v>
      </c>
      <c r="C24" s="8">
        <v>9835845</v>
      </c>
      <c r="E24" s="8">
        <v>36823777913</v>
      </c>
      <c r="G24" s="8">
        <v>27780431934</v>
      </c>
      <c r="I24" s="8">
        <v>9043345979</v>
      </c>
      <c r="K24" s="8">
        <v>9835845</v>
      </c>
      <c r="M24" s="8">
        <v>36823777913</v>
      </c>
      <c r="O24" s="8">
        <v>54582591469</v>
      </c>
      <c r="Q24" s="8">
        <v>-17758813555</v>
      </c>
    </row>
    <row r="25" spans="1:17" ht="18.75" x14ac:dyDescent="0.4">
      <c r="A25" s="7" t="s">
        <v>21</v>
      </c>
      <c r="C25" s="8">
        <v>21730559</v>
      </c>
      <c r="E25" s="8">
        <v>225285854426</v>
      </c>
      <c r="G25" s="8">
        <v>225285854426</v>
      </c>
      <c r="I25" s="8">
        <v>0</v>
      </c>
      <c r="K25" s="8">
        <v>21730559</v>
      </c>
      <c r="M25" s="8">
        <v>225285854426</v>
      </c>
      <c r="O25" s="8">
        <v>148566678891</v>
      </c>
      <c r="Q25" s="8">
        <v>76719175535</v>
      </c>
    </row>
    <row r="26" spans="1:17" ht="18.75" x14ac:dyDescent="0.4">
      <c r="A26" s="7" t="s">
        <v>23</v>
      </c>
      <c r="C26" s="8">
        <v>32135437</v>
      </c>
      <c r="E26" s="8">
        <v>152005472353</v>
      </c>
      <c r="G26" s="8">
        <v>121604694607</v>
      </c>
      <c r="I26" s="8">
        <v>30400777746</v>
      </c>
      <c r="K26" s="8">
        <v>32135437</v>
      </c>
      <c r="M26" s="8">
        <v>152005472353</v>
      </c>
      <c r="O26" s="8">
        <v>190562858287</v>
      </c>
      <c r="Q26" s="8">
        <v>-38557385933</v>
      </c>
    </row>
    <row r="27" spans="1:17" ht="18.75" x14ac:dyDescent="0.4">
      <c r="A27" s="7" t="s">
        <v>20</v>
      </c>
      <c r="C27" s="8">
        <v>18358980</v>
      </c>
      <c r="E27" s="8">
        <v>125515578432</v>
      </c>
      <c r="G27" s="8">
        <v>100995408829</v>
      </c>
      <c r="I27" s="8">
        <v>24520169603</v>
      </c>
      <c r="K27" s="8">
        <v>18358980</v>
      </c>
      <c r="M27" s="8">
        <v>125515578432</v>
      </c>
      <c r="O27" s="8">
        <v>64083527184</v>
      </c>
      <c r="Q27" s="8">
        <v>61432051248</v>
      </c>
    </row>
    <row r="28" spans="1:17" ht="18.75" x14ac:dyDescent="0.4">
      <c r="A28" s="7" t="s">
        <v>28</v>
      </c>
      <c r="C28" s="8">
        <v>10455805</v>
      </c>
      <c r="E28" s="8">
        <v>60071143622</v>
      </c>
      <c r="G28" s="8">
        <v>50961909753</v>
      </c>
      <c r="I28" s="8">
        <v>9109233869</v>
      </c>
      <c r="K28" s="8">
        <v>10455805</v>
      </c>
      <c r="M28" s="8">
        <v>60071143622</v>
      </c>
      <c r="O28" s="8">
        <v>80109910721</v>
      </c>
      <c r="Q28" s="8">
        <v>-20038767098</v>
      </c>
    </row>
    <row r="29" spans="1:17" ht="18.75" x14ac:dyDescent="0.4">
      <c r="A29" s="7" t="s">
        <v>25</v>
      </c>
      <c r="C29" s="8">
        <v>7485755</v>
      </c>
      <c r="E29" s="8">
        <v>72644765313</v>
      </c>
      <c r="G29" s="8">
        <v>59559868367</v>
      </c>
      <c r="I29" s="8">
        <v>13084896946</v>
      </c>
      <c r="K29" s="8">
        <v>7485755</v>
      </c>
      <c r="M29" s="8">
        <v>72644765313</v>
      </c>
      <c r="O29" s="8">
        <v>64861351766</v>
      </c>
      <c r="Q29" s="8">
        <v>7783413547</v>
      </c>
    </row>
    <row r="30" spans="1:17" ht="18.75" x14ac:dyDescent="0.4">
      <c r="A30" s="7" t="s">
        <v>35</v>
      </c>
      <c r="C30" s="8">
        <v>29555554</v>
      </c>
      <c r="E30" s="8">
        <v>103993859606</v>
      </c>
      <c r="G30" s="8">
        <v>80778828775</v>
      </c>
      <c r="I30" s="8">
        <v>23215030831</v>
      </c>
      <c r="K30" s="8">
        <v>29555554</v>
      </c>
      <c r="M30" s="8">
        <v>103993859606</v>
      </c>
      <c r="O30" s="8">
        <v>75991640248</v>
      </c>
      <c r="Q30" s="8">
        <v>28002219358</v>
      </c>
    </row>
    <row r="31" spans="1:17" ht="18.75" x14ac:dyDescent="0.4">
      <c r="A31" s="7" t="s">
        <v>36</v>
      </c>
      <c r="C31" s="8">
        <v>3848189</v>
      </c>
      <c r="E31" s="8">
        <v>14639908541</v>
      </c>
      <c r="G31" s="8">
        <v>39039756110</v>
      </c>
      <c r="I31" s="8">
        <v>-24399847568</v>
      </c>
      <c r="K31" s="8">
        <v>3848189</v>
      </c>
      <c r="M31" s="8">
        <v>14639908541</v>
      </c>
      <c r="O31" s="8">
        <v>51506790147</v>
      </c>
      <c r="Q31" s="8">
        <v>-36866881605</v>
      </c>
    </row>
    <row r="32" spans="1:17" ht="18.75" x14ac:dyDescent="0.4">
      <c r="A32" s="7" t="s">
        <v>40</v>
      </c>
      <c r="C32" s="8">
        <v>3000000</v>
      </c>
      <c r="E32" s="8">
        <v>69410278770</v>
      </c>
      <c r="G32" s="8">
        <v>67543818900</v>
      </c>
      <c r="I32" s="8">
        <v>1866459869</v>
      </c>
      <c r="K32" s="8">
        <v>3000000</v>
      </c>
      <c r="M32" s="8">
        <v>69410278770</v>
      </c>
      <c r="O32" s="8">
        <v>51841695600</v>
      </c>
      <c r="Q32" s="8">
        <v>17568583170</v>
      </c>
    </row>
    <row r="33" spans="1:17" ht="18.75" x14ac:dyDescent="0.4">
      <c r="A33" s="7" t="s">
        <v>32</v>
      </c>
      <c r="C33" s="8">
        <v>10784423</v>
      </c>
      <c r="E33" s="8">
        <v>60289768717</v>
      </c>
      <c r="G33" s="8">
        <v>54174115608</v>
      </c>
      <c r="I33" s="8">
        <v>6115653109</v>
      </c>
      <c r="K33" s="8">
        <v>10784423</v>
      </c>
      <c r="M33" s="8">
        <v>60289768717</v>
      </c>
      <c r="O33" s="8">
        <v>85297812977</v>
      </c>
      <c r="Q33" s="8">
        <v>-25008044259</v>
      </c>
    </row>
    <row r="34" spans="1:17" ht="18.75" x14ac:dyDescent="0.4">
      <c r="A34" s="7" t="s">
        <v>49</v>
      </c>
      <c r="C34" s="8">
        <v>12450000</v>
      </c>
      <c r="E34" s="8">
        <v>69675214860</v>
      </c>
      <c r="G34" s="8">
        <v>52676439036</v>
      </c>
      <c r="I34" s="8">
        <v>16998775824</v>
      </c>
      <c r="K34" s="8">
        <v>12450000</v>
      </c>
      <c r="M34" s="8">
        <v>69675214860</v>
      </c>
      <c r="O34" s="8">
        <v>40586769170</v>
      </c>
      <c r="Q34" s="8">
        <v>29088445690</v>
      </c>
    </row>
    <row r="35" spans="1:17" ht="18.75" x14ac:dyDescent="0.4">
      <c r="A35" s="7" t="s">
        <v>22</v>
      </c>
      <c r="C35" s="8">
        <v>2385796</v>
      </c>
      <c r="E35" s="8">
        <v>75449932861</v>
      </c>
      <c r="G35" s="8">
        <v>86228494699</v>
      </c>
      <c r="I35" s="8">
        <v>-10778561837</v>
      </c>
      <c r="K35" s="8">
        <v>2385796</v>
      </c>
      <c r="M35" s="8">
        <v>75449932861</v>
      </c>
      <c r="O35" s="8">
        <v>109875496997</v>
      </c>
      <c r="Q35" s="8">
        <v>-34425564135</v>
      </c>
    </row>
    <row r="36" spans="1:17" ht="18.75" x14ac:dyDescent="0.4">
      <c r="A36" s="7" t="s">
        <v>52</v>
      </c>
      <c r="C36" s="8">
        <v>800000</v>
      </c>
      <c r="E36" s="8">
        <v>2275870472</v>
      </c>
      <c r="G36" s="8">
        <v>2299664272</v>
      </c>
      <c r="I36" s="8">
        <v>-23793800</v>
      </c>
      <c r="K36" s="8">
        <v>800000</v>
      </c>
      <c r="M36" s="8">
        <v>2275870472</v>
      </c>
      <c r="O36" s="8">
        <v>2299664272</v>
      </c>
      <c r="Q36" s="8">
        <v>-23793800</v>
      </c>
    </row>
    <row r="37" spans="1:17" ht="18.75" x14ac:dyDescent="0.4">
      <c r="A37" s="7" t="s">
        <v>50</v>
      </c>
      <c r="C37" s="8">
        <v>360000</v>
      </c>
      <c r="E37" s="8">
        <v>3522161592</v>
      </c>
      <c r="G37" s="8">
        <v>2817729273</v>
      </c>
      <c r="I37" s="8">
        <v>704432317</v>
      </c>
      <c r="K37" s="8">
        <v>360000</v>
      </c>
      <c r="M37" s="8">
        <v>3522161592</v>
      </c>
      <c r="O37" s="8">
        <v>3549219766</v>
      </c>
      <c r="Q37" s="8">
        <v>-27058174</v>
      </c>
    </row>
    <row r="38" spans="1:17" ht="18.75" x14ac:dyDescent="0.4">
      <c r="A38" s="7" t="s">
        <v>41</v>
      </c>
      <c r="C38" s="8">
        <v>1256500</v>
      </c>
      <c r="E38" s="8">
        <v>7518127147</v>
      </c>
      <c r="G38" s="8">
        <v>6144167592</v>
      </c>
      <c r="I38" s="8">
        <v>1373959555</v>
      </c>
      <c r="K38" s="8">
        <v>1256500</v>
      </c>
      <c r="M38" s="8">
        <v>7518127147</v>
      </c>
      <c r="O38" s="8">
        <v>7911683325</v>
      </c>
      <c r="Q38" s="8">
        <v>-393556177</v>
      </c>
    </row>
    <row r="39" spans="1:17" ht="18.75" x14ac:dyDescent="0.4">
      <c r="A39" s="7" t="s">
        <v>47</v>
      </c>
      <c r="C39" s="8">
        <v>750000</v>
      </c>
      <c r="E39" s="8">
        <v>6757358700</v>
      </c>
      <c r="G39" s="8">
        <v>5227278360</v>
      </c>
      <c r="I39" s="8">
        <v>1530080340</v>
      </c>
      <c r="K39" s="8">
        <v>750000</v>
      </c>
      <c r="M39" s="8">
        <v>6757358700</v>
      </c>
      <c r="O39" s="8">
        <v>6091062302</v>
      </c>
      <c r="Q39" s="8">
        <v>666296397</v>
      </c>
    </row>
    <row r="40" spans="1:17" ht="18.75" x14ac:dyDescent="0.4">
      <c r="A40" s="7" t="s">
        <v>45</v>
      </c>
      <c r="C40" s="8">
        <v>257500</v>
      </c>
      <c r="E40" s="8">
        <v>3927181399</v>
      </c>
      <c r="G40" s="8">
        <v>3203067405</v>
      </c>
      <c r="I40" s="8">
        <v>724113994</v>
      </c>
      <c r="K40" s="8">
        <v>257500</v>
      </c>
      <c r="M40" s="8">
        <v>3927181399</v>
      </c>
      <c r="O40" s="8">
        <v>4208347531</v>
      </c>
      <c r="Q40" s="8">
        <v>-281166131</v>
      </c>
    </row>
    <row r="41" spans="1:17" ht="18.75" x14ac:dyDescent="0.4">
      <c r="A41" s="10" t="s">
        <v>51</v>
      </c>
      <c r="C41" s="37">
        <v>401250</v>
      </c>
      <c r="E41" s="11">
        <v>5036576469</v>
      </c>
      <c r="G41" s="11">
        <v>4029261175</v>
      </c>
      <c r="I41" s="11">
        <v>1007315294</v>
      </c>
      <c r="K41" s="37">
        <v>401250</v>
      </c>
      <c r="M41" s="11">
        <v>5036576469</v>
      </c>
      <c r="O41" s="11">
        <f>3821953597+13</f>
        <v>3821953610</v>
      </c>
      <c r="Q41" s="11">
        <v>1214622859</v>
      </c>
    </row>
    <row r="42" spans="1:17" ht="21.75" thickBot="1" x14ac:dyDescent="0.45">
      <c r="A42" s="13" t="s">
        <v>53</v>
      </c>
      <c r="C42" s="37"/>
      <c r="E42" s="14">
        <v>2938627416168</v>
      </c>
      <c r="G42" s="14">
        <v>2545516181219</v>
      </c>
      <c r="I42" s="14">
        <f>SUM(I8:I41)</f>
        <v>393111234949</v>
      </c>
      <c r="K42" s="37"/>
      <c r="M42" s="14">
        <v>2938627416168</v>
      </c>
      <c r="O42" s="14">
        <v>2748937871514</v>
      </c>
      <c r="Q42" s="14">
        <f>SUM(Q8:Q41)</f>
        <v>189689544654</v>
      </c>
    </row>
    <row r="43" spans="1:17" ht="16.5" thickTop="1" x14ac:dyDescent="0.4">
      <c r="Q43" s="20"/>
    </row>
    <row r="44" spans="1:17" x14ac:dyDescent="0.4">
      <c r="Q44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15"/>
  <sheetViews>
    <sheetView rightToLeft="1" view="pageBreakPreview" zoomScale="115" zoomScaleNormal="100" zoomScaleSheetLayoutView="115" workbookViewId="0">
      <selection activeCell="A9" sqref="A9:AV9"/>
    </sheetView>
  </sheetViews>
  <sheetFormatPr defaultRowHeight="15.75" x14ac:dyDescent="0.4"/>
  <cols>
    <col min="1" max="1" width="8.28515625" style="17" bestFit="1" customWidth="1"/>
    <col min="2" max="2" width="1.28515625" style="17" customWidth="1"/>
    <col min="3" max="3" width="10.5703125" style="17" bestFit="1" customWidth="1"/>
    <col min="4" max="4" width="1.28515625" style="17" customWidth="1"/>
    <col min="5" max="5" width="10.5703125" style="17" bestFit="1" customWidth="1"/>
    <col min="6" max="6" width="1.28515625" style="17" customWidth="1"/>
    <col min="7" max="7" width="6.42578125" style="17" customWidth="1"/>
    <col min="8" max="8" width="1.28515625" style="17" customWidth="1"/>
    <col min="9" max="9" width="5.140625" style="17" customWidth="1"/>
    <col min="10" max="10" width="1.28515625" style="17" customWidth="1"/>
    <col min="11" max="11" width="9.140625" style="17" customWidth="1"/>
    <col min="12" max="12" width="1.28515625" style="17" customWidth="1"/>
    <col min="13" max="13" width="2.5703125" style="17" customWidth="1"/>
    <col min="14" max="14" width="9.140625" style="17" customWidth="1"/>
    <col min="15" max="15" width="1.28515625" style="17" customWidth="1"/>
    <col min="16" max="16" width="2.5703125" style="17" customWidth="1"/>
    <col min="17" max="19" width="1.28515625" style="17" customWidth="1"/>
    <col min="20" max="20" width="6.42578125" style="17" customWidth="1"/>
    <col min="21" max="21" width="1.28515625" style="17" customWidth="1"/>
    <col min="22" max="22" width="2.5703125" style="17" customWidth="1"/>
    <col min="23" max="25" width="1.28515625" style="17" customWidth="1"/>
    <col min="26" max="26" width="6.42578125" style="17" customWidth="1"/>
    <col min="27" max="27" width="1.28515625" style="17" customWidth="1"/>
    <col min="28" max="28" width="2.5703125" style="17" customWidth="1"/>
    <col min="29" max="31" width="1.28515625" style="17" customWidth="1"/>
    <col min="32" max="32" width="9.140625" style="17" customWidth="1"/>
    <col min="33" max="33" width="1.28515625" style="17" customWidth="1"/>
    <col min="34" max="34" width="2.5703125" style="17" customWidth="1"/>
    <col min="35" max="35" width="1.28515625" style="17" customWidth="1"/>
    <col min="36" max="36" width="9.140625" style="17" customWidth="1"/>
    <col min="37" max="37" width="1.28515625" style="17" customWidth="1"/>
    <col min="38" max="38" width="2.5703125" style="17" customWidth="1"/>
    <col min="39" max="39" width="1.28515625" style="17" customWidth="1"/>
    <col min="40" max="40" width="9.140625" style="17" customWidth="1"/>
    <col min="41" max="41" width="1.28515625" style="17" customWidth="1"/>
    <col min="42" max="42" width="2.5703125" style="17" customWidth="1"/>
    <col min="43" max="43" width="1.28515625" style="17" customWidth="1"/>
    <col min="44" max="44" width="11.7109375" style="17" customWidth="1"/>
    <col min="45" max="46" width="1.28515625" style="17" customWidth="1"/>
    <col min="47" max="47" width="10.42578125" style="17" bestFit="1" customWidth="1"/>
    <col min="48" max="48" width="7.7109375" style="17" customWidth="1"/>
    <col min="49" max="49" width="0.28515625" style="17" customWidth="1"/>
    <col min="50" max="16384" width="9.140625" style="17"/>
  </cols>
  <sheetData>
    <row r="1" spans="1:48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</row>
    <row r="2" spans="1:48" ht="25.5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</row>
    <row r="3" spans="1:48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</row>
    <row r="5" spans="1:48" ht="24" x14ac:dyDescent="0.4">
      <c r="A5" s="22" t="s">
        <v>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</row>
    <row r="6" spans="1:48" ht="21" x14ac:dyDescent="0.4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B6" s="23" t="s">
        <v>9</v>
      </c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</row>
    <row r="7" spans="1:48" ht="21" x14ac:dyDescent="0.4">
      <c r="A7" s="23" t="s">
        <v>55</v>
      </c>
      <c r="B7" s="23"/>
      <c r="C7" s="23"/>
      <c r="D7" s="23"/>
      <c r="E7" s="23"/>
      <c r="F7" s="23"/>
      <c r="G7" s="23"/>
      <c r="I7" s="23" t="s">
        <v>56</v>
      </c>
      <c r="J7" s="23"/>
      <c r="K7" s="23"/>
      <c r="M7" s="23" t="s">
        <v>57</v>
      </c>
      <c r="N7" s="23"/>
      <c r="P7" s="23" t="s">
        <v>58</v>
      </c>
      <c r="Q7" s="23"/>
      <c r="R7" s="23"/>
      <c r="S7" s="23"/>
      <c r="T7" s="23"/>
      <c r="V7" s="23" t="s">
        <v>59</v>
      </c>
      <c r="W7" s="23"/>
      <c r="X7" s="23"/>
      <c r="Y7" s="23"/>
      <c r="Z7" s="23"/>
      <c r="AB7" s="23" t="s">
        <v>56</v>
      </c>
      <c r="AC7" s="23"/>
      <c r="AD7" s="23"/>
      <c r="AE7" s="23"/>
      <c r="AF7" s="23"/>
      <c r="AH7" s="23" t="s">
        <v>57</v>
      </c>
      <c r="AI7" s="23"/>
      <c r="AJ7" s="23"/>
      <c r="AL7" s="23" t="s">
        <v>58</v>
      </c>
      <c r="AM7" s="23"/>
      <c r="AN7" s="23"/>
      <c r="AP7" s="23" t="s">
        <v>59</v>
      </c>
      <c r="AQ7" s="23"/>
      <c r="AR7" s="23"/>
    </row>
    <row r="8" spans="1:48" ht="18.75" x14ac:dyDescent="0.4">
      <c r="A8" s="25" t="s">
        <v>60</v>
      </c>
      <c r="B8" s="25"/>
      <c r="C8" s="25"/>
      <c r="D8" s="25"/>
      <c r="E8" s="25"/>
      <c r="F8" s="25"/>
      <c r="G8" s="25"/>
      <c r="I8" s="26">
        <v>3000000</v>
      </c>
      <c r="J8" s="26"/>
      <c r="K8" s="26"/>
      <c r="M8" s="26">
        <v>22690</v>
      </c>
      <c r="N8" s="26"/>
      <c r="P8" s="25" t="s">
        <v>61</v>
      </c>
      <c r="Q8" s="25"/>
      <c r="R8" s="25"/>
      <c r="S8" s="25"/>
      <c r="T8" s="25"/>
      <c r="V8" s="31">
        <v>0.378147424074392</v>
      </c>
      <c r="W8" s="31"/>
      <c r="X8" s="31"/>
      <c r="Y8" s="31"/>
      <c r="Z8" s="31"/>
      <c r="AB8" s="26">
        <v>3000000</v>
      </c>
      <c r="AC8" s="26"/>
      <c r="AD8" s="26"/>
      <c r="AE8" s="26"/>
      <c r="AF8" s="26"/>
      <c r="AH8" s="26">
        <v>23317</v>
      </c>
      <c r="AI8" s="26"/>
      <c r="AJ8" s="26"/>
      <c r="AL8" s="25" t="s">
        <v>61</v>
      </c>
      <c r="AM8" s="25"/>
      <c r="AN8" s="25"/>
      <c r="AP8" s="31">
        <v>0.378147424074392</v>
      </c>
      <c r="AQ8" s="31"/>
      <c r="AR8" s="31"/>
    </row>
    <row r="9" spans="1:48" ht="24" x14ac:dyDescent="0.4">
      <c r="A9" s="22" t="s">
        <v>62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</row>
    <row r="10" spans="1:48" ht="21" x14ac:dyDescent="0.4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X10" s="23" t="s">
        <v>9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</row>
    <row r="11" spans="1:48" ht="21" x14ac:dyDescent="0.4">
      <c r="A11" s="2" t="s">
        <v>55</v>
      </c>
      <c r="C11" s="3" t="s">
        <v>63</v>
      </c>
      <c r="D11" s="18"/>
      <c r="E11" s="3" t="s">
        <v>64</v>
      </c>
      <c r="F11" s="18"/>
      <c r="G11" s="24" t="s">
        <v>65</v>
      </c>
      <c r="H11" s="24"/>
      <c r="I11" s="24"/>
      <c r="J11" s="18"/>
      <c r="K11" s="24" t="s">
        <v>66</v>
      </c>
      <c r="L11" s="24"/>
      <c r="M11" s="24"/>
      <c r="N11" s="24" t="s">
        <v>57</v>
      </c>
      <c r="O11" s="24"/>
      <c r="P11" s="24"/>
      <c r="Q11" s="18"/>
      <c r="R11" s="24" t="s">
        <v>58</v>
      </c>
      <c r="S11" s="24"/>
      <c r="T11" s="24"/>
      <c r="U11" s="24"/>
      <c r="V11" s="24"/>
      <c r="X11" s="24" t="s">
        <v>63</v>
      </c>
      <c r="Y11" s="24"/>
      <c r="Z11" s="24"/>
      <c r="AA11" s="24"/>
      <c r="AB11" s="24"/>
      <c r="AC11" s="18"/>
      <c r="AD11" s="24" t="s">
        <v>64</v>
      </c>
      <c r="AE11" s="24"/>
      <c r="AF11" s="24"/>
      <c r="AG11" s="24"/>
      <c r="AH11" s="24"/>
      <c r="AI11" s="18"/>
      <c r="AJ11" s="24" t="s">
        <v>65</v>
      </c>
      <c r="AK11" s="24"/>
      <c r="AL11" s="24"/>
      <c r="AM11" s="18"/>
      <c r="AN11" s="24" t="s">
        <v>66</v>
      </c>
      <c r="AO11" s="24"/>
      <c r="AP11" s="24"/>
      <c r="AQ11" s="18"/>
      <c r="AR11" s="24" t="s">
        <v>57</v>
      </c>
      <c r="AS11" s="24"/>
      <c r="AT11" s="18"/>
      <c r="AU11" s="3" t="s">
        <v>58</v>
      </c>
    </row>
    <row r="12" spans="1:48" ht="24" x14ac:dyDescent="0.4">
      <c r="A12" s="22" t="s">
        <v>67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32"/>
      <c r="O12" s="32"/>
      <c r="P12" s="32"/>
      <c r="Q12" s="22"/>
      <c r="R12" s="32"/>
      <c r="S12" s="32"/>
      <c r="T12" s="32"/>
      <c r="U12" s="32"/>
      <c r="V12" s="32"/>
      <c r="W12" s="22"/>
      <c r="X12" s="32"/>
      <c r="Y12" s="32"/>
      <c r="Z12" s="32"/>
      <c r="AA12" s="32"/>
      <c r="AB12" s="32"/>
      <c r="AC12" s="22"/>
      <c r="AD12" s="32"/>
      <c r="AE12" s="32"/>
      <c r="AF12" s="32"/>
      <c r="AG12" s="32"/>
      <c r="AH12" s="32"/>
      <c r="AI12" s="22"/>
      <c r="AJ12" s="32"/>
      <c r="AK12" s="32"/>
      <c r="AL12" s="32"/>
      <c r="AM12" s="22"/>
      <c r="AN12" s="32"/>
      <c r="AO12" s="32"/>
      <c r="AP12" s="32"/>
      <c r="AQ12" s="22"/>
      <c r="AR12" s="32"/>
      <c r="AS12" s="32"/>
      <c r="AT12" s="22"/>
      <c r="AU12" s="32"/>
      <c r="AV12" s="22"/>
    </row>
    <row r="13" spans="1:48" ht="21" x14ac:dyDescent="0.4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 t="s">
        <v>9</v>
      </c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48" ht="21" x14ac:dyDescent="0.4">
      <c r="A14" s="2" t="s">
        <v>55</v>
      </c>
      <c r="C14" s="3" t="s">
        <v>64</v>
      </c>
      <c r="D14" s="18"/>
      <c r="E14" s="3" t="s">
        <v>66</v>
      </c>
      <c r="F14" s="18"/>
      <c r="G14" s="24" t="s">
        <v>57</v>
      </c>
      <c r="H14" s="24"/>
      <c r="I14" s="24"/>
      <c r="J14" s="18"/>
      <c r="K14" s="24" t="s">
        <v>58</v>
      </c>
      <c r="L14" s="24"/>
      <c r="M14" s="24"/>
      <c r="N14" s="24" t="s">
        <v>64</v>
      </c>
      <c r="O14" s="24"/>
      <c r="P14" s="24"/>
      <c r="Q14" s="24"/>
      <c r="R14" s="24"/>
      <c r="S14" s="18"/>
      <c r="T14" s="24" t="s">
        <v>66</v>
      </c>
      <c r="U14" s="24"/>
      <c r="V14" s="24"/>
      <c r="W14" s="24"/>
      <c r="X14" s="24"/>
      <c r="Y14" s="18"/>
      <c r="Z14" s="24" t="s">
        <v>57</v>
      </c>
      <c r="AA14" s="24"/>
      <c r="AB14" s="24"/>
      <c r="AC14" s="24"/>
      <c r="AD14" s="24"/>
      <c r="AE14" s="18"/>
      <c r="AF14" s="24" t="s">
        <v>58</v>
      </c>
      <c r="AG14" s="24"/>
      <c r="AH14" s="24"/>
    </row>
    <row r="15" spans="1:48" x14ac:dyDescent="0.4">
      <c r="A15" s="18"/>
      <c r="C15" s="18"/>
      <c r="E15" s="18"/>
      <c r="G15" s="18"/>
      <c r="H15" s="18"/>
      <c r="I15" s="18"/>
      <c r="K15" s="18"/>
      <c r="L15" s="18"/>
      <c r="M15" s="18"/>
      <c r="N15" s="18"/>
      <c r="O15" s="18"/>
      <c r="P15" s="18"/>
      <c r="Q15" s="18"/>
      <c r="R15" s="18"/>
      <c r="T15" s="18"/>
      <c r="U15" s="18"/>
      <c r="V15" s="18"/>
      <c r="W15" s="18"/>
      <c r="X15" s="18"/>
      <c r="Z15" s="18"/>
      <c r="AA15" s="18"/>
      <c r="AB15" s="18"/>
      <c r="AC15" s="18"/>
      <c r="AD15" s="18"/>
      <c r="AF15" s="18"/>
      <c r="AG15" s="18"/>
      <c r="AH15" s="18"/>
    </row>
  </sheetData>
  <mergeCells count="45">
    <mergeCell ref="A12:AV12"/>
    <mergeCell ref="C13:M13"/>
    <mergeCell ref="N13:AH13"/>
    <mergeCell ref="G14:I14"/>
    <mergeCell ref="K14:M14"/>
    <mergeCell ref="N14:R14"/>
    <mergeCell ref="T14:X14"/>
    <mergeCell ref="Z14:AD14"/>
    <mergeCell ref="AF14:AH14"/>
    <mergeCell ref="A9:AV9"/>
    <mergeCell ref="C10:V10"/>
    <mergeCell ref="X10:AU10"/>
    <mergeCell ref="G11:I11"/>
    <mergeCell ref="K11:M11"/>
    <mergeCell ref="N11:P11"/>
    <mergeCell ref="R11:V11"/>
    <mergeCell ref="X11:AB11"/>
    <mergeCell ref="AD11:AH11"/>
    <mergeCell ref="AJ11:AL11"/>
    <mergeCell ref="AN11:AP11"/>
    <mergeCell ref="AR11:AS11"/>
    <mergeCell ref="AB8:AF8"/>
    <mergeCell ref="AH8:AJ8"/>
    <mergeCell ref="AL8:AN8"/>
    <mergeCell ref="AP8:AR8"/>
    <mergeCell ref="A7:G7"/>
    <mergeCell ref="I7:K7"/>
    <mergeCell ref="M7:N7"/>
    <mergeCell ref="A8:G8"/>
    <mergeCell ref="I8:K8"/>
    <mergeCell ref="M8:N8"/>
    <mergeCell ref="P8:T8"/>
    <mergeCell ref="V8:Z8"/>
    <mergeCell ref="P7:T7"/>
    <mergeCell ref="V7:Z7"/>
    <mergeCell ref="A1:AV1"/>
    <mergeCell ref="A2:AV2"/>
    <mergeCell ref="A3:AV3"/>
    <mergeCell ref="A5:AV5"/>
    <mergeCell ref="I6:Z6"/>
    <mergeCell ref="AB6:AR6"/>
    <mergeCell ref="AB7:AF7"/>
    <mergeCell ref="AH7:AJ7"/>
    <mergeCell ref="AL7:AN7"/>
    <mergeCell ref="AP7:AR7"/>
  </mergeCells>
  <pageMargins left="0.39" right="0.39" top="0.39" bottom="0.39" header="0" footer="0"/>
  <pageSetup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4"/>
  <sheetViews>
    <sheetView rightToLeft="1" view="pageBreakPreview" topLeftCell="A3" zoomScale="130" zoomScaleNormal="100" zoomScaleSheetLayoutView="130" workbookViewId="0">
      <selection activeCell="N7" sqref="N7:O11"/>
    </sheetView>
  </sheetViews>
  <sheetFormatPr defaultRowHeight="15.75" x14ac:dyDescent="0.4"/>
  <cols>
    <col min="1" max="1" width="20.5703125" style="17" bestFit="1" customWidth="1"/>
    <col min="2" max="2" width="1.28515625" style="17" customWidth="1"/>
    <col min="3" max="3" width="12.140625" style="17" bestFit="1" customWidth="1"/>
    <col min="4" max="4" width="1.28515625" style="17" customWidth="1"/>
    <col min="5" max="5" width="10.7109375" style="17" bestFit="1" customWidth="1"/>
    <col min="6" max="6" width="1.28515625" style="17" customWidth="1"/>
    <col min="7" max="7" width="15" style="17" bestFit="1" customWidth="1"/>
    <col min="8" max="8" width="1.28515625" style="17" customWidth="1"/>
    <col min="9" max="9" width="11" style="17" bestFit="1" customWidth="1"/>
    <col min="10" max="10" width="1.28515625" style="17" customWidth="1"/>
    <col min="11" max="11" width="25.42578125" style="17" bestFit="1" customWidth="1"/>
    <col min="12" max="12" width="1.28515625" style="17" customWidth="1"/>
    <col min="13" max="13" width="10.140625" style="17" bestFit="1" customWidth="1"/>
    <col min="14" max="14" width="13.85546875" style="17" customWidth="1"/>
    <col min="15" max="16384" width="9.140625" style="17"/>
  </cols>
  <sheetData>
    <row r="1" spans="1:14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25.5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4" ht="24" x14ac:dyDescent="0.4">
      <c r="A4" s="22" t="s">
        <v>68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4" ht="24" x14ac:dyDescent="0.4">
      <c r="A5" s="22" t="s">
        <v>69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4" ht="21" x14ac:dyDescent="0.4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4" ht="21" x14ac:dyDescent="0.4">
      <c r="A8" s="2" t="s">
        <v>70</v>
      </c>
      <c r="C8" s="3" t="s">
        <v>13</v>
      </c>
      <c r="D8" s="18"/>
      <c r="E8" s="3" t="s">
        <v>71</v>
      </c>
      <c r="F8" s="18"/>
      <c r="G8" s="3" t="s">
        <v>72</v>
      </c>
      <c r="H8" s="18"/>
      <c r="I8" s="3" t="s">
        <v>73</v>
      </c>
      <c r="J8" s="18"/>
      <c r="K8" s="3" t="s">
        <v>74</v>
      </c>
      <c r="L8" s="18"/>
      <c r="M8" s="3" t="s">
        <v>75</v>
      </c>
    </row>
    <row r="9" spans="1:14" ht="18.75" x14ac:dyDescent="0.4">
      <c r="A9" s="4" t="s">
        <v>31</v>
      </c>
      <c r="C9" s="5">
        <v>7900206</v>
      </c>
      <c r="E9" s="5">
        <v>13570</v>
      </c>
      <c r="G9" s="5">
        <v>10856</v>
      </c>
      <c r="I9" s="34">
        <v>-0.2</v>
      </c>
      <c r="K9" s="5">
        <v>85764636336</v>
      </c>
      <c r="M9" s="4" t="s">
        <v>76</v>
      </c>
      <c r="N9" s="20"/>
    </row>
    <row r="10" spans="1:14" ht="18.75" x14ac:dyDescent="0.4">
      <c r="A10" s="7" t="s">
        <v>37</v>
      </c>
      <c r="C10" s="8">
        <v>101424578</v>
      </c>
      <c r="E10" s="8">
        <v>2604</v>
      </c>
      <c r="G10" s="8">
        <v>1302</v>
      </c>
      <c r="I10" s="35">
        <v>-0.5</v>
      </c>
      <c r="K10" s="8">
        <v>132054800556</v>
      </c>
      <c r="M10" s="7" t="s">
        <v>76</v>
      </c>
      <c r="N10" s="20"/>
    </row>
    <row r="11" spans="1:14" ht="18.75" x14ac:dyDescent="0.4">
      <c r="A11" s="7" t="s">
        <v>21</v>
      </c>
      <c r="C11" s="8">
        <v>21730559</v>
      </c>
      <c r="E11" s="8">
        <v>13060</v>
      </c>
      <c r="G11" s="8">
        <v>10448</v>
      </c>
      <c r="I11" s="35">
        <v>-0.2</v>
      </c>
      <c r="K11" s="8">
        <v>227040880432</v>
      </c>
      <c r="M11" s="7" t="s">
        <v>76</v>
      </c>
      <c r="N11" s="20"/>
    </row>
    <row r="12" spans="1:14" ht="18.75" x14ac:dyDescent="0.4">
      <c r="A12" s="7" t="s">
        <v>36</v>
      </c>
      <c r="C12" s="8">
        <v>3848189</v>
      </c>
      <c r="E12" s="8">
        <v>12780</v>
      </c>
      <c r="G12" s="8">
        <v>3834</v>
      </c>
      <c r="I12" s="35">
        <v>-0.7</v>
      </c>
      <c r="K12" s="8">
        <v>14753956626</v>
      </c>
      <c r="M12" s="7" t="s">
        <v>76</v>
      </c>
      <c r="N12" s="20"/>
    </row>
    <row r="13" spans="1:14" ht="18.75" x14ac:dyDescent="0.4">
      <c r="A13" s="10" t="s">
        <v>22</v>
      </c>
      <c r="C13" s="11">
        <v>2385796</v>
      </c>
      <c r="E13" s="8">
        <v>45530</v>
      </c>
      <c r="G13" s="8">
        <v>31871</v>
      </c>
      <c r="I13" s="35">
        <v>-0.3</v>
      </c>
      <c r="K13" s="11">
        <v>76037704316</v>
      </c>
      <c r="M13" s="7" t="s">
        <v>76</v>
      </c>
      <c r="N13" s="20"/>
    </row>
    <row r="14" spans="1:14" ht="21" x14ac:dyDescent="0.4">
      <c r="A14" s="13" t="s">
        <v>53</v>
      </c>
      <c r="C14" s="14">
        <v>137289328</v>
      </c>
      <c r="E14" s="8"/>
      <c r="G14" s="8"/>
      <c r="I14" s="8"/>
      <c r="K14" s="14">
        <v>535651978266</v>
      </c>
      <c r="M14" s="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="130" zoomScaleNormal="100" zoomScaleSheetLayoutView="130" workbookViewId="0">
      <selection activeCell="L8" sqref="L8"/>
    </sheetView>
  </sheetViews>
  <sheetFormatPr defaultRowHeight="15.75" x14ac:dyDescent="0.4"/>
  <cols>
    <col min="1" max="1" width="6.28515625" style="17" bestFit="1" customWidth="1"/>
    <col min="2" max="2" width="35" style="17" customWidth="1"/>
    <col min="3" max="3" width="1.28515625" style="17" customWidth="1"/>
    <col min="4" max="4" width="15" style="17" bestFit="1" customWidth="1"/>
    <col min="5" max="5" width="1.28515625" style="17" customWidth="1"/>
    <col min="6" max="6" width="15" style="17" bestFit="1" customWidth="1"/>
    <col min="7" max="7" width="1.28515625" style="17" customWidth="1"/>
    <col min="8" max="8" width="13.42578125" style="17" customWidth="1"/>
    <col min="9" max="9" width="1.28515625" style="17" customWidth="1"/>
    <col min="10" max="10" width="15" style="17" bestFit="1" customWidth="1"/>
    <col min="11" max="11" width="1.28515625" style="17" customWidth="1"/>
    <col min="12" max="12" width="18.28515625" style="17" bestFit="1" customWidth="1"/>
    <col min="13" max="13" width="0.28515625" style="17" customWidth="1"/>
    <col min="14" max="14" width="13.85546875" style="17" customWidth="1"/>
    <col min="15" max="16384" width="9.140625" style="17"/>
  </cols>
  <sheetData>
    <row r="1" spans="1:12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4">
      <c r="A5" s="1" t="s">
        <v>77</v>
      </c>
      <c r="B5" s="22" t="s">
        <v>78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4">
      <c r="D6" s="2" t="s">
        <v>7</v>
      </c>
      <c r="F6" s="23" t="s">
        <v>8</v>
      </c>
      <c r="G6" s="23"/>
      <c r="H6" s="23"/>
      <c r="J6" s="2" t="s">
        <v>9</v>
      </c>
    </row>
    <row r="7" spans="1:12" ht="21" x14ac:dyDescent="0.4">
      <c r="A7" s="23" t="s">
        <v>79</v>
      </c>
      <c r="B7" s="23"/>
      <c r="D7" s="2" t="s">
        <v>80</v>
      </c>
      <c r="F7" s="2" t="s">
        <v>81</v>
      </c>
      <c r="H7" s="2" t="s">
        <v>82</v>
      </c>
      <c r="J7" s="2" t="s">
        <v>80</v>
      </c>
      <c r="L7" s="2" t="s">
        <v>18</v>
      </c>
    </row>
    <row r="8" spans="1:12" ht="18.75" x14ac:dyDescent="0.4">
      <c r="A8" s="25" t="s">
        <v>161</v>
      </c>
      <c r="B8" s="25"/>
      <c r="D8" s="8">
        <v>50042492181</v>
      </c>
      <c r="E8" s="8"/>
      <c r="F8" s="8">
        <v>18358536801</v>
      </c>
      <c r="G8" s="8"/>
      <c r="H8" s="8">
        <v>0</v>
      </c>
      <c r="I8" s="8"/>
      <c r="J8" s="8">
        <v>68401028982</v>
      </c>
      <c r="L8" s="34">
        <f>J8/3054495614973</f>
        <v>2.2393559397074016E-2</v>
      </c>
    </row>
    <row r="9" spans="1:12" ht="18.75" x14ac:dyDescent="0.4">
      <c r="A9" s="27" t="s">
        <v>162</v>
      </c>
      <c r="B9" s="27"/>
      <c r="D9" s="8">
        <v>27072917283</v>
      </c>
      <c r="F9" s="8">
        <v>114967183</v>
      </c>
      <c r="H9" s="8">
        <v>0</v>
      </c>
      <c r="J9" s="8">
        <v>27187884466</v>
      </c>
      <c r="L9" s="38">
        <f>J9/3054495614973</f>
        <v>8.9009407421396236E-3</v>
      </c>
    </row>
    <row r="10" spans="1:12" ht="21" x14ac:dyDescent="0.4">
      <c r="A10" s="30" t="s">
        <v>53</v>
      </c>
      <c r="B10" s="30"/>
      <c r="D10" s="14">
        <v>77115409464</v>
      </c>
      <c r="F10" s="14">
        <v>18473503984</v>
      </c>
      <c r="H10" s="14">
        <v>0</v>
      </c>
      <c r="J10" s="14">
        <v>95588913448</v>
      </c>
      <c r="L10" s="34">
        <f>SUM(L8:L9)</f>
        <v>3.1294500139213643E-2</v>
      </c>
    </row>
    <row r="13" spans="1:12" x14ac:dyDescent="0.4">
      <c r="F13" s="20"/>
    </row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4"/>
  <sheetViews>
    <sheetView rightToLeft="1" view="pageBreakPreview" topLeftCell="A2" zoomScaleNormal="100" zoomScaleSheetLayoutView="100" workbookViewId="0">
      <selection activeCell="L5" sqref="L5:P15"/>
    </sheetView>
  </sheetViews>
  <sheetFormatPr defaultRowHeight="18.75" x14ac:dyDescent="0.45"/>
  <cols>
    <col min="1" max="1" width="3.85546875" style="17" bestFit="1" customWidth="1"/>
    <col min="2" max="2" width="44.140625" style="17" customWidth="1"/>
    <col min="3" max="3" width="1.28515625" style="17" customWidth="1"/>
    <col min="4" max="4" width="8.28515625" style="17" bestFit="1" customWidth="1"/>
    <col min="5" max="5" width="1.28515625" style="17" customWidth="1"/>
    <col min="6" max="6" width="16.140625" style="17" bestFit="1" customWidth="1"/>
    <col min="7" max="7" width="1.28515625" style="17" customWidth="1"/>
    <col min="8" max="8" width="17.28515625" style="17" bestFit="1" customWidth="1"/>
    <col min="9" max="9" width="1.28515625" style="17" customWidth="1"/>
    <col min="10" max="10" width="18" style="17" bestFit="1" customWidth="1"/>
    <col min="11" max="11" width="0.28515625" style="17" customWidth="1"/>
    <col min="12" max="12" width="19" style="40" customWidth="1"/>
    <col min="13" max="13" width="9.140625" style="17"/>
    <col min="14" max="14" width="13.85546875" style="17" customWidth="1"/>
    <col min="15" max="16384" width="9.140625" style="17"/>
  </cols>
  <sheetData>
    <row r="1" spans="1:12" ht="25.5" x14ac:dyDescent="0.4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2" ht="25.5" x14ac:dyDescent="0.45">
      <c r="A2" s="21" t="s">
        <v>83</v>
      </c>
      <c r="B2" s="21"/>
      <c r="C2" s="21"/>
      <c r="D2" s="21"/>
      <c r="E2" s="21"/>
      <c r="F2" s="21"/>
      <c r="G2" s="21"/>
      <c r="H2" s="21"/>
      <c r="I2" s="21"/>
      <c r="J2" s="21"/>
    </row>
    <row r="3" spans="1:12" ht="25.5" x14ac:dyDescent="0.4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2" ht="24" x14ac:dyDescent="0.45">
      <c r="A5" s="1" t="s">
        <v>84</v>
      </c>
      <c r="B5" s="22" t="s">
        <v>85</v>
      </c>
      <c r="C5" s="22"/>
      <c r="D5" s="22"/>
      <c r="E5" s="22"/>
      <c r="F5" s="22"/>
      <c r="G5" s="22"/>
      <c r="H5" s="22"/>
      <c r="I5" s="22"/>
      <c r="J5" s="22"/>
    </row>
    <row r="7" spans="1:12" ht="21" x14ac:dyDescent="0.45">
      <c r="A7" s="23" t="s">
        <v>86</v>
      </c>
      <c r="B7" s="23"/>
      <c r="D7" s="2" t="s">
        <v>87</v>
      </c>
      <c r="F7" s="2" t="s">
        <v>80</v>
      </c>
      <c r="H7" s="2" t="s">
        <v>88</v>
      </c>
      <c r="J7" s="2" t="s">
        <v>89</v>
      </c>
    </row>
    <row r="8" spans="1:12" x14ac:dyDescent="0.45">
      <c r="A8" s="25" t="s">
        <v>90</v>
      </c>
      <c r="B8" s="25"/>
      <c r="D8" s="4" t="s">
        <v>91</v>
      </c>
      <c r="F8" s="5">
        <f>'درآمد سرمایه گذاری در سهام'!J56</f>
        <v>403796752533</v>
      </c>
      <c r="H8" s="6">
        <f>F8/F$11*100</f>
        <v>99.919055175313403</v>
      </c>
      <c r="J8" s="6">
        <f>F8/3054495614973*100</f>
        <v>13.2197522416993</v>
      </c>
      <c r="L8" s="39"/>
    </row>
    <row r="9" spans="1:12" x14ac:dyDescent="0.45">
      <c r="A9" s="27" t="s">
        <v>94</v>
      </c>
      <c r="B9" s="27"/>
      <c r="D9" s="7" t="s">
        <v>92</v>
      </c>
      <c r="F9" s="8">
        <f>'سود سپرده بانکی'!G11</f>
        <v>327117359</v>
      </c>
      <c r="H9" s="44">
        <f t="shared" ref="H9:H10" si="0">F9/F$11*100</f>
        <v>8.0944824934055457E-2</v>
      </c>
      <c r="J9" s="44">
        <f t="shared" ref="J9:J10" si="1">F9/3054495614973*100</f>
        <v>1.0709373992762845E-2</v>
      </c>
      <c r="L9" s="39"/>
    </row>
    <row r="10" spans="1:12" x14ac:dyDescent="0.45">
      <c r="A10" s="29" t="s">
        <v>95</v>
      </c>
      <c r="B10" s="29"/>
      <c r="D10" s="7" t="s">
        <v>93</v>
      </c>
      <c r="F10" s="11">
        <f>'سایر درآمدها'!D9</f>
        <v>-1</v>
      </c>
      <c r="H10" s="44">
        <f t="shared" si="0"/>
        <v>-2.4744888250964223E-10</v>
      </c>
      <c r="J10" s="44">
        <f t="shared" si="1"/>
        <v>-3.2738629418816154E-11</v>
      </c>
      <c r="L10" s="39"/>
    </row>
    <row r="11" spans="1:12" ht="21" x14ac:dyDescent="0.55000000000000004">
      <c r="A11" s="30" t="s">
        <v>53</v>
      </c>
      <c r="B11" s="30"/>
      <c r="D11" s="14"/>
      <c r="F11" s="14">
        <f>SUM(F8:F10)</f>
        <v>404123869891</v>
      </c>
      <c r="H11" s="15">
        <f>SUM(H8:H10)</f>
        <v>100</v>
      </c>
      <c r="J11" s="15">
        <f>SUM(J8:J10)</f>
        <v>13.230461615659324</v>
      </c>
      <c r="L11" s="42"/>
    </row>
    <row r="13" spans="1:12" x14ac:dyDescent="0.45">
      <c r="F13" s="20"/>
    </row>
    <row r="14" spans="1:12" x14ac:dyDescent="0.45">
      <c r="F14" s="20"/>
      <c r="L14" s="39"/>
    </row>
    <row r="15" spans="1:12" x14ac:dyDescent="0.45">
      <c r="F15" s="20"/>
      <c r="L15" s="39"/>
    </row>
    <row r="16" spans="1:12" x14ac:dyDescent="0.45">
      <c r="F16" s="20"/>
      <c r="L16" s="39"/>
    </row>
    <row r="17" spans="6:12" x14ac:dyDescent="0.45">
      <c r="F17" s="20"/>
      <c r="L17" s="39"/>
    </row>
    <row r="18" spans="6:12" x14ac:dyDescent="0.45">
      <c r="F18" s="20"/>
      <c r="L18" s="39"/>
    </row>
    <row r="19" spans="6:12" x14ac:dyDescent="0.45">
      <c r="F19" s="20"/>
      <c r="L19" s="39"/>
    </row>
    <row r="20" spans="6:12" x14ac:dyDescent="0.45">
      <c r="L20" s="39"/>
    </row>
    <row r="21" spans="6:12" x14ac:dyDescent="0.45">
      <c r="F21" s="20"/>
      <c r="L21" s="39"/>
    </row>
    <row r="22" spans="6:12" x14ac:dyDescent="0.45">
      <c r="L22" s="39"/>
    </row>
    <row r="24" spans="6:12" x14ac:dyDescent="0.45">
      <c r="L24" s="3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61"/>
  <sheetViews>
    <sheetView rightToLeft="1" view="pageBreakPreview" topLeftCell="A37" zoomScale="85" zoomScaleNormal="100" zoomScaleSheetLayoutView="85" workbookViewId="0">
      <selection activeCell="H59" sqref="H59"/>
    </sheetView>
  </sheetViews>
  <sheetFormatPr defaultRowHeight="15.75" x14ac:dyDescent="0.4"/>
  <cols>
    <col min="1" max="1" width="6.140625" style="17" bestFit="1" customWidth="1"/>
    <col min="2" max="2" width="30" style="17" customWidth="1"/>
    <col min="3" max="3" width="1.28515625" style="17" customWidth="1"/>
    <col min="4" max="4" width="20" style="17" customWidth="1"/>
    <col min="5" max="5" width="1.28515625" style="17" customWidth="1"/>
    <col min="6" max="6" width="24.140625" style="17" customWidth="1"/>
    <col min="7" max="7" width="1.28515625" style="17" customWidth="1"/>
    <col min="8" max="8" width="17.28515625" style="17" customWidth="1"/>
    <col min="9" max="9" width="1.28515625" style="17" customWidth="1"/>
    <col min="10" max="10" width="17.5703125" style="17" bestFit="1" customWidth="1"/>
    <col min="11" max="11" width="1.28515625" style="17" customWidth="1"/>
    <col min="12" max="12" width="18.7109375" style="17" bestFit="1" customWidth="1"/>
    <col min="13" max="13" width="1.28515625" style="17" customWidth="1"/>
    <col min="14" max="14" width="21.7109375" style="17" customWidth="1"/>
    <col min="15" max="16" width="1.28515625" style="17" customWidth="1"/>
    <col min="17" max="17" width="23.5703125" style="17" customWidth="1"/>
    <col min="18" max="18" width="1.28515625" style="17" customWidth="1"/>
    <col min="19" max="19" width="22.140625" style="17" customWidth="1"/>
    <col min="20" max="20" width="1.28515625" style="17" customWidth="1"/>
    <col min="21" max="21" width="23.85546875" style="17" customWidth="1"/>
    <col min="22" max="22" width="1.28515625" style="17" customWidth="1"/>
    <col min="23" max="23" width="18.7109375" style="17" bestFit="1" customWidth="1"/>
    <col min="24" max="24" width="0.28515625" style="17" customWidth="1"/>
    <col min="25" max="25" width="20.140625" style="17" bestFit="1" customWidth="1"/>
    <col min="26" max="16384" width="9.140625" style="17"/>
  </cols>
  <sheetData>
    <row r="1" spans="1:25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5" ht="25.5" x14ac:dyDescent="0.4">
      <c r="A2" s="21" t="s">
        <v>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5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5" ht="24" x14ac:dyDescent="0.4">
      <c r="A5" s="1" t="s">
        <v>96</v>
      </c>
      <c r="B5" s="22" t="s">
        <v>97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5" ht="21" x14ac:dyDescent="0.4">
      <c r="D6" s="23" t="s">
        <v>98</v>
      </c>
      <c r="E6" s="23"/>
      <c r="F6" s="23"/>
      <c r="G6" s="23"/>
      <c r="H6" s="23"/>
      <c r="I6" s="23"/>
      <c r="J6" s="23"/>
      <c r="K6" s="23"/>
      <c r="L6" s="23"/>
      <c r="N6" s="23" t="s">
        <v>99</v>
      </c>
      <c r="O6" s="23"/>
      <c r="P6" s="23"/>
      <c r="Q6" s="23"/>
      <c r="R6" s="23"/>
      <c r="S6" s="23"/>
      <c r="T6" s="23"/>
      <c r="U6" s="23"/>
      <c r="V6" s="23"/>
      <c r="W6" s="23"/>
    </row>
    <row r="7" spans="1:25" ht="21" x14ac:dyDescent="0.4">
      <c r="A7" s="23" t="s">
        <v>100</v>
      </c>
      <c r="B7" s="23"/>
      <c r="D7" s="2" t="s">
        <v>101</v>
      </c>
      <c r="F7" s="2" t="s">
        <v>102</v>
      </c>
      <c r="H7" s="2" t="s">
        <v>103</v>
      </c>
      <c r="J7" s="3" t="s">
        <v>80</v>
      </c>
      <c r="K7" s="18"/>
      <c r="L7" s="3" t="s">
        <v>88</v>
      </c>
      <c r="N7" s="2" t="s">
        <v>101</v>
      </c>
      <c r="P7" s="23" t="s">
        <v>102</v>
      </c>
      <c r="Q7" s="23"/>
      <c r="S7" s="2" t="s">
        <v>103</v>
      </c>
      <c r="U7" s="3" t="s">
        <v>80</v>
      </c>
      <c r="V7" s="18"/>
      <c r="W7" s="3" t="s">
        <v>88</v>
      </c>
    </row>
    <row r="8" spans="1:25" ht="24.75" x14ac:dyDescent="0.4">
      <c r="A8" s="25" t="s">
        <v>23</v>
      </c>
      <c r="B8" s="25"/>
      <c r="D8" s="5">
        <v>0</v>
      </c>
      <c r="F8" s="5">
        <v>30400777746</v>
      </c>
      <c r="H8" s="5">
        <v>-5928</v>
      </c>
      <c r="J8" s="5">
        <f>F8+D8+H8</f>
        <v>30400771818</v>
      </c>
      <c r="L8" s="6">
        <f>J8/404123869891*100</f>
        <v>7.522637013794724</v>
      </c>
      <c r="N8" s="5">
        <v>3630400000</v>
      </c>
      <c r="P8" s="26">
        <v>-38557385933</v>
      </c>
      <c r="Q8" s="26"/>
      <c r="S8" s="5">
        <v>-4079586993</v>
      </c>
      <c r="U8" s="5">
        <f>N8+P8+S8</f>
        <v>-39006572926</v>
      </c>
      <c r="W8" s="6">
        <f>U8/350470099866*100</f>
        <v>-11.129786233094896</v>
      </c>
      <c r="Y8" s="43"/>
    </row>
    <row r="9" spans="1:25" ht="18.75" x14ac:dyDescent="0.4">
      <c r="A9" s="27" t="s">
        <v>50</v>
      </c>
      <c r="B9" s="27"/>
      <c r="D9" s="8">
        <v>0</v>
      </c>
      <c r="F9" s="8">
        <v>704432319</v>
      </c>
      <c r="H9" s="8">
        <v>0</v>
      </c>
      <c r="J9" s="8">
        <f t="shared" ref="J9:J55" si="0">F9+D9+H9</f>
        <v>704432319</v>
      </c>
      <c r="L9" s="44">
        <f t="shared" ref="L9:L55" si="1">J9/404123869891*100</f>
        <v>0.1743109901402258</v>
      </c>
      <c r="N9" s="8">
        <v>339315688</v>
      </c>
      <c r="P9" s="28">
        <v>-27058174</v>
      </c>
      <c r="Q9" s="28"/>
      <c r="S9" s="8">
        <v>1104757538</v>
      </c>
      <c r="U9" s="8">
        <f t="shared" ref="U9:U55" si="2">N9+P9+S9</f>
        <v>1417015052</v>
      </c>
      <c r="W9" s="44">
        <f t="shared" ref="W9:W55" si="3">U9/350470099866*100</f>
        <v>0.40431838623089011</v>
      </c>
    </row>
    <row r="10" spans="1:25" ht="18.75" x14ac:dyDescent="0.4">
      <c r="A10" s="27" t="s">
        <v>42</v>
      </c>
      <c r="B10" s="27"/>
      <c r="D10" s="8">
        <v>0</v>
      </c>
      <c r="F10" s="8">
        <v>19739329513</v>
      </c>
      <c r="H10" s="8">
        <v>0</v>
      </c>
      <c r="J10" s="8">
        <f t="shared" si="0"/>
        <v>19739329513</v>
      </c>
      <c r="L10" s="44">
        <f t="shared" si="1"/>
        <v>4.8844750294814503</v>
      </c>
      <c r="N10" s="8">
        <v>0</v>
      </c>
      <c r="P10" s="28">
        <v>15546011176</v>
      </c>
      <c r="Q10" s="28"/>
      <c r="S10" s="8">
        <v>11735152667</v>
      </c>
      <c r="U10" s="8">
        <f t="shared" si="2"/>
        <v>27281163843</v>
      </c>
      <c r="W10" s="44">
        <f t="shared" si="3"/>
        <v>7.7841630009038649</v>
      </c>
    </row>
    <row r="11" spans="1:25" ht="18.75" x14ac:dyDescent="0.4">
      <c r="A11" s="27" t="s">
        <v>37</v>
      </c>
      <c r="B11" s="27"/>
      <c r="D11" s="8">
        <v>0</v>
      </c>
      <c r="F11" s="8">
        <v>-78621416573</v>
      </c>
      <c r="H11" s="8">
        <v>0</v>
      </c>
      <c r="J11" s="8">
        <f t="shared" si="0"/>
        <v>-78621416573</v>
      </c>
      <c r="L11" s="44">
        <f t="shared" si="1"/>
        <v>-19.454781672313914</v>
      </c>
      <c r="N11" s="8">
        <v>14417438280</v>
      </c>
      <c r="P11" s="28">
        <v>-143321495130</v>
      </c>
      <c r="Q11" s="28"/>
      <c r="S11" s="8">
        <v>-2546358276</v>
      </c>
      <c r="U11" s="8">
        <f t="shared" si="2"/>
        <v>-131450415126</v>
      </c>
      <c r="W11" s="44">
        <f t="shared" si="3"/>
        <v>-37.506884375089122</v>
      </c>
    </row>
    <row r="12" spans="1:25" ht="18.75" x14ac:dyDescent="0.4">
      <c r="A12" s="27" t="s">
        <v>29</v>
      </c>
      <c r="B12" s="27"/>
      <c r="D12" s="8">
        <v>0</v>
      </c>
      <c r="F12" s="8">
        <v>17952070887</v>
      </c>
      <c r="H12" s="8">
        <v>0</v>
      </c>
      <c r="J12" s="8">
        <f t="shared" si="0"/>
        <v>17952070887</v>
      </c>
      <c r="L12" s="44">
        <f t="shared" si="1"/>
        <v>4.4422198797220318</v>
      </c>
      <c r="N12" s="8">
        <v>29693400000</v>
      </c>
      <c r="P12" s="28">
        <v>8820097276</v>
      </c>
      <c r="Q12" s="28"/>
      <c r="S12" s="8">
        <v>-2266433873</v>
      </c>
      <c r="U12" s="8">
        <f t="shared" si="2"/>
        <v>36247063403</v>
      </c>
      <c r="W12" s="44">
        <f t="shared" si="3"/>
        <v>10.342412495918719</v>
      </c>
    </row>
    <row r="13" spans="1:25" ht="18.75" x14ac:dyDescent="0.4">
      <c r="A13" s="27" t="s">
        <v>30</v>
      </c>
      <c r="B13" s="27"/>
      <c r="D13" s="8">
        <v>0</v>
      </c>
      <c r="F13" s="8">
        <v>17111364839</v>
      </c>
      <c r="H13" s="8">
        <v>0</v>
      </c>
      <c r="J13" s="8">
        <f t="shared" si="0"/>
        <v>17111364839</v>
      </c>
      <c r="L13" s="44">
        <f t="shared" si="1"/>
        <v>4.234188107625334</v>
      </c>
      <c r="N13" s="8">
        <v>13708817730</v>
      </c>
      <c r="P13" s="28">
        <v>-34397011478</v>
      </c>
      <c r="Q13" s="28"/>
      <c r="S13" s="8">
        <v>-1789289974</v>
      </c>
      <c r="U13" s="8">
        <f t="shared" si="2"/>
        <v>-22477483722</v>
      </c>
      <c r="W13" s="44">
        <f t="shared" si="3"/>
        <v>-6.4135239298856366</v>
      </c>
    </row>
    <row r="14" spans="1:25" ht="18.75" x14ac:dyDescent="0.4">
      <c r="A14" s="27" t="s">
        <v>21</v>
      </c>
      <c r="B14" s="27"/>
      <c r="D14" s="8">
        <v>0</v>
      </c>
      <c r="F14" s="8">
        <v>0</v>
      </c>
      <c r="H14" s="8">
        <v>0</v>
      </c>
      <c r="J14" s="8">
        <f t="shared" si="0"/>
        <v>0</v>
      </c>
      <c r="L14" s="44">
        <f t="shared" si="1"/>
        <v>0</v>
      </c>
      <c r="N14" s="8">
        <v>27352437000</v>
      </c>
      <c r="P14" s="28">
        <v>76719175535</v>
      </c>
      <c r="Q14" s="28"/>
      <c r="S14" s="8">
        <v>-2243110152</v>
      </c>
      <c r="U14" s="8">
        <f t="shared" si="2"/>
        <v>101828502383</v>
      </c>
      <c r="W14" s="44">
        <f t="shared" si="3"/>
        <v>29.054833043370454</v>
      </c>
    </row>
    <row r="15" spans="1:25" ht="18.75" x14ac:dyDescent="0.4">
      <c r="A15" s="27" t="s">
        <v>24</v>
      </c>
      <c r="B15" s="27"/>
      <c r="D15" s="8">
        <v>0</v>
      </c>
      <c r="F15" s="8">
        <v>5816778332</v>
      </c>
      <c r="H15" s="8">
        <v>0</v>
      </c>
      <c r="J15" s="8">
        <f t="shared" si="0"/>
        <v>5816778332</v>
      </c>
      <c r="L15" s="44">
        <f t="shared" si="1"/>
        <v>1.4393552980597006</v>
      </c>
      <c r="N15" s="8">
        <v>12957177000</v>
      </c>
      <c r="P15" s="28">
        <v>-2901765369</v>
      </c>
      <c r="Q15" s="28"/>
      <c r="S15" s="8">
        <v>1140488317</v>
      </c>
      <c r="U15" s="8">
        <f t="shared" si="2"/>
        <v>11195899948</v>
      </c>
      <c r="W15" s="44">
        <f t="shared" si="3"/>
        <v>3.1945378371166844</v>
      </c>
    </row>
    <row r="16" spans="1:25" ht="18.75" x14ac:dyDescent="0.4">
      <c r="A16" s="27" t="s">
        <v>43</v>
      </c>
      <c r="B16" s="27"/>
      <c r="D16" s="8">
        <v>0</v>
      </c>
      <c r="F16" s="8">
        <v>98555903342</v>
      </c>
      <c r="H16" s="8">
        <v>0</v>
      </c>
      <c r="J16" s="8">
        <f t="shared" si="0"/>
        <v>98555903342</v>
      </c>
      <c r="L16" s="44">
        <f t="shared" si="1"/>
        <v>24.387548146706216</v>
      </c>
      <c r="N16" s="8">
        <v>4994999630</v>
      </c>
      <c r="P16" s="28">
        <v>195038228938</v>
      </c>
      <c r="Q16" s="28"/>
      <c r="S16" s="8">
        <v>-2083535210</v>
      </c>
      <c r="U16" s="8">
        <f t="shared" si="2"/>
        <v>197949693358</v>
      </c>
      <c r="W16" s="44">
        <f t="shared" si="3"/>
        <v>56.481192955885483</v>
      </c>
    </row>
    <row r="17" spans="1:23" ht="18.75" x14ac:dyDescent="0.4">
      <c r="A17" s="27" t="s">
        <v>104</v>
      </c>
      <c r="B17" s="27"/>
      <c r="D17" s="8">
        <v>0</v>
      </c>
      <c r="F17" s="8">
        <v>0</v>
      </c>
      <c r="H17" s="8">
        <v>0</v>
      </c>
      <c r="J17" s="8">
        <f t="shared" si="0"/>
        <v>0</v>
      </c>
      <c r="L17" s="44">
        <f t="shared" si="1"/>
        <v>0</v>
      </c>
      <c r="N17" s="8">
        <v>0</v>
      </c>
      <c r="P17" s="28">
        <v>0</v>
      </c>
      <c r="Q17" s="28"/>
      <c r="S17" s="8">
        <v>-2058244826</v>
      </c>
      <c r="U17" s="8">
        <f t="shared" si="2"/>
        <v>-2058244826</v>
      </c>
      <c r="W17" s="44">
        <f t="shared" si="3"/>
        <v>-0.58728114803144593</v>
      </c>
    </row>
    <row r="18" spans="1:23" ht="18.75" x14ac:dyDescent="0.4">
      <c r="A18" s="27" t="s">
        <v>45</v>
      </c>
      <c r="B18" s="27"/>
      <c r="D18" s="8">
        <v>0</v>
      </c>
      <c r="F18" s="8">
        <v>724113994</v>
      </c>
      <c r="H18" s="8">
        <v>0</v>
      </c>
      <c r="J18" s="8">
        <f t="shared" si="0"/>
        <v>724113994</v>
      </c>
      <c r="L18" s="44">
        <f t="shared" si="1"/>
        <v>0.17918119862489376</v>
      </c>
      <c r="N18" s="8">
        <v>0</v>
      </c>
      <c r="P18" s="28">
        <v>-281166131</v>
      </c>
      <c r="Q18" s="28"/>
      <c r="S18" s="8">
        <v>1348931683</v>
      </c>
      <c r="U18" s="8">
        <f t="shared" si="2"/>
        <v>1067765552</v>
      </c>
      <c r="W18" s="44">
        <f t="shared" si="3"/>
        <v>0.30466666126675379</v>
      </c>
    </row>
    <row r="19" spans="1:23" ht="18.75" x14ac:dyDescent="0.4">
      <c r="A19" s="27" t="s">
        <v>105</v>
      </c>
      <c r="B19" s="27"/>
      <c r="D19" s="8">
        <v>0</v>
      </c>
      <c r="F19" s="8">
        <v>0</v>
      </c>
      <c r="H19" s="8">
        <v>0</v>
      </c>
      <c r="J19" s="8">
        <f t="shared" si="0"/>
        <v>0</v>
      </c>
      <c r="L19" s="44">
        <f t="shared" si="1"/>
        <v>0</v>
      </c>
      <c r="N19" s="8">
        <v>470000000</v>
      </c>
      <c r="P19" s="28">
        <v>0</v>
      </c>
      <c r="Q19" s="28"/>
      <c r="S19" s="8">
        <v>573516376</v>
      </c>
      <c r="U19" s="8">
        <f t="shared" si="2"/>
        <v>1043516376</v>
      </c>
      <c r="W19" s="44">
        <f t="shared" si="3"/>
        <v>0.29774761852693904</v>
      </c>
    </row>
    <row r="20" spans="1:23" ht="18.75" x14ac:dyDescent="0.4">
      <c r="A20" s="27" t="s">
        <v>47</v>
      </c>
      <c r="B20" s="27"/>
      <c r="D20" s="8">
        <v>0</v>
      </c>
      <c r="F20" s="8">
        <v>1530080340</v>
      </c>
      <c r="H20" s="8">
        <v>0</v>
      </c>
      <c r="J20" s="8">
        <f t="shared" si="0"/>
        <v>1530080340</v>
      </c>
      <c r="L20" s="44">
        <f t="shared" si="1"/>
        <v>0.37861667028297341</v>
      </c>
      <c r="N20" s="8">
        <v>0</v>
      </c>
      <c r="P20" s="28">
        <v>666296397</v>
      </c>
      <c r="Q20" s="28"/>
      <c r="S20" s="8">
        <v>1164912266</v>
      </c>
      <c r="U20" s="8">
        <f t="shared" si="2"/>
        <v>1831208663</v>
      </c>
      <c r="W20" s="44">
        <f t="shared" si="3"/>
        <v>0.52250068228363877</v>
      </c>
    </row>
    <row r="21" spans="1:23" ht="18.75" x14ac:dyDescent="0.4">
      <c r="A21" s="27" t="s">
        <v>106</v>
      </c>
      <c r="B21" s="27"/>
      <c r="D21" s="8">
        <v>0</v>
      </c>
      <c r="F21" s="8">
        <v>0</v>
      </c>
      <c r="H21" s="8">
        <v>0</v>
      </c>
      <c r="J21" s="8">
        <f t="shared" si="0"/>
        <v>0</v>
      </c>
      <c r="L21" s="44">
        <f t="shared" si="1"/>
        <v>0</v>
      </c>
      <c r="N21" s="8">
        <v>0</v>
      </c>
      <c r="P21" s="28">
        <v>0</v>
      </c>
      <c r="Q21" s="28"/>
      <c r="S21" s="8">
        <v>14329689283</v>
      </c>
      <c r="U21" s="8">
        <f t="shared" si="2"/>
        <v>14329689283</v>
      </c>
      <c r="W21" s="44">
        <f t="shared" si="3"/>
        <v>4.0887052243483435</v>
      </c>
    </row>
    <row r="22" spans="1:23" ht="18.75" x14ac:dyDescent="0.4">
      <c r="A22" s="27" t="s">
        <v>107</v>
      </c>
      <c r="B22" s="27"/>
      <c r="D22" s="8">
        <v>0</v>
      </c>
      <c r="F22" s="8">
        <v>0</v>
      </c>
      <c r="H22" s="8">
        <v>0</v>
      </c>
      <c r="J22" s="8">
        <f t="shared" si="0"/>
        <v>0</v>
      </c>
      <c r="L22" s="44">
        <f t="shared" si="1"/>
        <v>0</v>
      </c>
      <c r="N22" s="8">
        <v>225000000</v>
      </c>
      <c r="P22" s="28">
        <v>0</v>
      </c>
      <c r="Q22" s="28"/>
      <c r="S22" s="8">
        <v>-1412105366</v>
      </c>
      <c r="U22" s="8">
        <f t="shared" si="2"/>
        <v>-1187105366</v>
      </c>
      <c r="W22" s="44">
        <f t="shared" si="3"/>
        <v>-0.33871801516131678</v>
      </c>
    </row>
    <row r="23" spans="1:23" ht="18.75" x14ac:dyDescent="0.4">
      <c r="A23" s="27" t="s">
        <v>108</v>
      </c>
      <c r="B23" s="27"/>
      <c r="D23" s="8">
        <v>0</v>
      </c>
      <c r="F23" s="8">
        <v>0</v>
      </c>
      <c r="H23" s="8">
        <v>0</v>
      </c>
      <c r="J23" s="8">
        <f t="shared" si="0"/>
        <v>0</v>
      </c>
      <c r="L23" s="44">
        <f t="shared" si="1"/>
        <v>0</v>
      </c>
      <c r="N23" s="8">
        <v>26720776000</v>
      </c>
      <c r="P23" s="28">
        <v>0</v>
      </c>
      <c r="Q23" s="28"/>
      <c r="S23" s="8">
        <v>-28704670332</v>
      </c>
      <c r="U23" s="8">
        <f t="shared" si="2"/>
        <v>-1983894332</v>
      </c>
      <c r="W23" s="44">
        <f t="shared" si="3"/>
        <v>-0.56606664384737226</v>
      </c>
    </row>
    <row r="24" spans="1:23" ht="18.75" x14ac:dyDescent="0.4">
      <c r="A24" s="27" t="s">
        <v>22</v>
      </c>
      <c r="B24" s="27"/>
      <c r="D24" s="8">
        <v>0</v>
      </c>
      <c r="F24" s="8">
        <v>-10778561837</v>
      </c>
      <c r="H24" s="8">
        <v>0</v>
      </c>
      <c r="J24" s="8">
        <f t="shared" si="0"/>
        <v>-10778561837</v>
      </c>
      <c r="L24" s="44">
        <f t="shared" si="1"/>
        <v>-2.6671430816267265</v>
      </c>
      <c r="N24" s="8">
        <v>6459996600</v>
      </c>
      <c r="P24" s="28">
        <v>-34425564135</v>
      </c>
      <c r="Q24" s="28"/>
      <c r="S24" s="8">
        <v>-3101435968</v>
      </c>
      <c r="U24" s="8">
        <f t="shared" si="2"/>
        <v>-31067003503</v>
      </c>
      <c r="W24" s="44">
        <f t="shared" si="3"/>
        <v>-8.8643805890654495</v>
      </c>
    </row>
    <row r="25" spans="1:23" ht="18.75" x14ac:dyDescent="0.4">
      <c r="A25" s="27" t="s">
        <v>109</v>
      </c>
      <c r="B25" s="27"/>
      <c r="D25" s="8">
        <v>0</v>
      </c>
      <c r="F25" s="8">
        <v>0</v>
      </c>
      <c r="H25" s="8">
        <v>0</v>
      </c>
      <c r="J25" s="8">
        <f t="shared" si="0"/>
        <v>0</v>
      </c>
      <c r="L25" s="44">
        <f t="shared" si="1"/>
        <v>0</v>
      </c>
      <c r="N25" s="8">
        <v>9772000000</v>
      </c>
      <c r="P25" s="28">
        <v>0</v>
      </c>
      <c r="Q25" s="28"/>
      <c r="S25" s="8">
        <v>-26349415857</v>
      </c>
      <c r="U25" s="8">
        <f t="shared" si="2"/>
        <v>-16577415857</v>
      </c>
      <c r="W25" s="44">
        <f t="shared" si="3"/>
        <v>-4.7300513976337122</v>
      </c>
    </row>
    <row r="26" spans="1:23" ht="18.75" x14ac:dyDescent="0.4">
      <c r="A26" s="27" t="s">
        <v>110</v>
      </c>
      <c r="B26" s="27"/>
      <c r="D26" s="8">
        <v>0</v>
      </c>
      <c r="F26" s="8">
        <v>0</v>
      </c>
      <c r="H26" s="8">
        <v>0</v>
      </c>
      <c r="J26" s="8">
        <f t="shared" si="0"/>
        <v>0</v>
      </c>
      <c r="L26" s="44">
        <f t="shared" si="1"/>
        <v>0</v>
      </c>
      <c r="N26" s="8">
        <v>5940000000</v>
      </c>
      <c r="P26" s="28">
        <v>0</v>
      </c>
      <c r="Q26" s="28"/>
      <c r="S26" s="8">
        <v>-11455034580</v>
      </c>
      <c r="U26" s="8">
        <f t="shared" si="2"/>
        <v>-5515034580</v>
      </c>
      <c r="W26" s="44">
        <f t="shared" si="3"/>
        <v>-1.5736105825029405</v>
      </c>
    </row>
    <row r="27" spans="1:23" ht="18.75" x14ac:dyDescent="0.4">
      <c r="A27" s="27" t="s">
        <v>111</v>
      </c>
      <c r="B27" s="27"/>
      <c r="D27" s="8">
        <v>0</v>
      </c>
      <c r="F27" s="8">
        <v>0</v>
      </c>
      <c r="H27" s="8">
        <v>0</v>
      </c>
      <c r="J27" s="8">
        <f t="shared" si="0"/>
        <v>0</v>
      </c>
      <c r="L27" s="44">
        <f t="shared" si="1"/>
        <v>0</v>
      </c>
      <c r="N27" s="8">
        <v>4986274300</v>
      </c>
      <c r="P27" s="28">
        <v>0</v>
      </c>
      <c r="Q27" s="28"/>
      <c r="S27" s="8">
        <v>-14108549457</v>
      </c>
      <c r="U27" s="8">
        <f t="shared" si="2"/>
        <v>-9122275157</v>
      </c>
      <c r="W27" s="44">
        <f t="shared" si="3"/>
        <v>-2.6028683075925287</v>
      </c>
    </row>
    <row r="28" spans="1:23" ht="18.75" x14ac:dyDescent="0.4">
      <c r="A28" s="27" t="s">
        <v>112</v>
      </c>
      <c r="B28" s="27"/>
      <c r="D28" s="8">
        <v>0</v>
      </c>
      <c r="F28" s="8">
        <v>0</v>
      </c>
      <c r="H28" s="8">
        <v>0</v>
      </c>
      <c r="J28" s="8">
        <f t="shared" si="0"/>
        <v>0</v>
      </c>
      <c r="L28" s="44">
        <f t="shared" si="1"/>
        <v>0</v>
      </c>
      <c r="N28" s="8">
        <v>0</v>
      </c>
      <c r="P28" s="28">
        <v>0</v>
      </c>
      <c r="Q28" s="28"/>
      <c r="S28" s="8">
        <v>0</v>
      </c>
      <c r="U28" s="8">
        <f t="shared" si="2"/>
        <v>0</v>
      </c>
      <c r="W28" s="44">
        <f t="shared" si="3"/>
        <v>0</v>
      </c>
    </row>
    <row r="29" spans="1:23" ht="18.75" x14ac:dyDescent="0.4">
      <c r="A29" s="27" t="s">
        <v>113</v>
      </c>
      <c r="B29" s="27"/>
      <c r="D29" s="8">
        <v>0</v>
      </c>
      <c r="F29" s="8">
        <v>0</v>
      </c>
      <c r="H29" s="8">
        <v>0</v>
      </c>
      <c r="J29" s="8">
        <f t="shared" si="0"/>
        <v>0</v>
      </c>
      <c r="L29" s="44">
        <f t="shared" si="1"/>
        <v>0</v>
      </c>
      <c r="N29" s="8">
        <v>15776187900</v>
      </c>
      <c r="P29" s="28">
        <v>0</v>
      </c>
      <c r="Q29" s="28"/>
      <c r="S29" s="8">
        <v>1892957294</v>
      </c>
      <c r="U29" s="8">
        <f t="shared" si="2"/>
        <v>17669145194</v>
      </c>
      <c r="W29" s="44">
        <f t="shared" si="3"/>
        <v>5.0415556707278837</v>
      </c>
    </row>
    <row r="30" spans="1:23" ht="18.75" x14ac:dyDescent="0.4">
      <c r="A30" s="27" t="s">
        <v>114</v>
      </c>
      <c r="B30" s="27"/>
      <c r="D30" s="8">
        <v>0</v>
      </c>
      <c r="F30" s="8">
        <v>0</v>
      </c>
      <c r="H30" s="8">
        <v>0</v>
      </c>
      <c r="J30" s="8">
        <f t="shared" si="0"/>
        <v>0</v>
      </c>
      <c r="L30" s="44">
        <f t="shared" si="1"/>
        <v>0</v>
      </c>
      <c r="N30" s="8">
        <v>14178700000</v>
      </c>
      <c r="P30" s="28">
        <v>0</v>
      </c>
      <c r="Q30" s="28"/>
      <c r="S30" s="8">
        <v>-2663992837</v>
      </c>
      <c r="U30" s="8">
        <f t="shared" si="2"/>
        <v>11514707163</v>
      </c>
      <c r="W30" s="44">
        <f t="shared" si="3"/>
        <v>3.2855034330753394</v>
      </c>
    </row>
    <row r="31" spans="1:23" ht="18.75" x14ac:dyDescent="0.4">
      <c r="A31" s="27" t="s">
        <v>51</v>
      </c>
      <c r="B31" s="27"/>
      <c r="D31" s="8">
        <v>0</v>
      </c>
      <c r="F31" s="8">
        <v>1007315294</v>
      </c>
      <c r="H31" s="8">
        <v>0</v>
      </c>
      <c r="J31" s="8">
        <f t="shared" si="0"/>
        <v>1007315294</v>
      </c>
      <c r="L31" s="44">
        <f t="shared" si="1"/>
        <v>0.24925904383517172</v>
      </c>
      <c r="N31" s="8">
        <v>0</v>
      </c>
      <c r="P31" s="28">
        <v>1214622859</v>
      </c>
      <c r="Q31" s="28"/>
      <c r="S31" s="8">
        <v>856289447</v>
      </c>
      <c r="U31" s="8">
        <f t="shared" si="2"/>
        <v>2070912306</v>
      </c>
      <c r="W31" s="44">
        <f t="shared" si="3"/>
        <v>0.59089557334328946</v>
      </c>
    </row>
    <row r="32" spans="1:23" ht="18.75" x14ac:dyDescent="0.4">
      <c r="A32" s="27" t="s">
        <v>41</v>
      </c>
      <c r="B32" s="27"/>
      <c r="D32" s="8">
        <v>0</v>
      </c>
      <c r="F32" s="8">
        <v>1373959555</v>
      </c>
      <c r="H32" s="8">
        <v>0</v>
      </c>
      <c r="J32" s="8">
        <f t="shared" si="0"/>
        <v>1373959555</v>
      </c>
      <c r="L32" s="44">
        <f t="shared" si="1"/>
        <v>0.33998475649819532</v>
      </c>
      <c r="N32" s="8">
        <v>0</v>
      </c>
      <c r="P32" s="28">
        <v>-393556177</v>
      </c>
      <c r="Q32" s="28"/>
      <c r="S32" s="8">
        <v>1788321728</v>
      </c>
      <c r="U32" s="8">
        <f t="shared" si="2"/>
        <v>1394765551</v>
      </c>
      <c r="W32" s="44">
        <f t="shared" si="3"/>
        <v>0.39796991284942135</v>
      </c>
    </row>
    <row r="33" spans="1:23" ht="18.75" x14ac:dyDescent="0.4">
      <c r="A33" s="27" t="s">
        <v>20</v>
      </c>
      <c r="B33" s="27"/>
      <c r="D33" s="8">
        <v>0</v>
      </c>
      <c r="F33" s="8">
        <v>24520169603</v>
      </c>
      <c r="H33" s="8">
        <v>0</v>
      </c>
      <c r="J33" s="8">
        <f t="shared" si="0"/>
        <v>24520169603</v>
      </c>
      <c r="L33" s="44">
        <f t="shared" si="1"/>
        <v>6.0674885672092476</v>
      </c>
      <c r="N33" s="8">
        <v>5634100368</v>
      </c>
      <c r="P33" s="28">
        <v>61432051248</v>
      </c>
      <c r="Q33" s="28"/>
      <c r="S33" s="8">
        <v>-3490</v>
      </c>
      <c r="U33" s="8">
        <f t="shared" si="2"/>
        <v>67066148126</v>
      </c>
      <c r="W33" s="44">
        <f t="shared" si="3"/>
        <v>19.136054160295647</v>
      </c>
    </row>
    <row r="34" spans="1:23" ht="18.75" x14ac:dyDescent="0.4">
      <c r="A34" s="27" t="s">
        <v>25</v>
      </c>
      <c r="B34" s="27"/>
      <c r="D34" s="8">
        <v>0</v>
      </c>
      <c r="F34" s="8">
        <v>13084896946</v>
      </c>
      <c r="H34" s="8">
        <v>0</v>
      </c>
      <c r="J34" s="8">
        <f t="shared" si="0"/>
        <v>13084896946</v>
      </c>
      <c r="L34" s="44">
        <f t="shared" si="1"/>
        <v>3.23784312704153</v>
      </c>
      <c r="N34" s="8">
        <v>0</v>
      </c>
      <c r="P34" s="28">
        <v>7783413547</v>
      </c>
      <c r="Q34" s="28"/>
      <c r="S34" s="8">
        <v>-7103229892</v>
      </c>
      <c r="U34" s="8">
        <f t="shared" si="2"/>
        <v>680183655</v>
      </c>
      <c r="W34" s="44">
        <f t="shared" si="3"/>
        <v>0.19407751339131751</v>
      </c>
    </row>
    <row r="35" spans="1:23" ht="18.75" x14ac:dyDescent="0.4">
      <c r="A35" s="27" t="s">
        <v>115</v>
      </c>
      <c r="B35" s="27"/>
      <c r="D35" s="8">
        <v>0</v>
      </c>
      <c r="F35" s="8">
        <v>0</v>
      </c>
      <c r="H35" s="8">
        <v>0</v>
      </c>
      <c r="J35" s="8">
        <f t="shared" si="0"/>
        <v>0</v>
      </c>
      <c r="L35" s="44">
        <f t="shared" si="1"/>
        <v>0</v>
      </c>
      <c r="N35" s="8">
        <v>0</v>
      </c>
      <c r="P35" s="28">
        <v>0</v>
      </c>
      <c r="Q35" s="28"/>
      <c r="S35" s="8">
        <v>-105989038</v>
      </c>
      <c r="U35" s="8">
        <f t="shared" si="2"/>
        <v>-105989038</v>
      </c>
      <c r="W35" s="44">
        <f t="shared" si="3"/>
        <v>-3.0241963020675441E-2</v>
      </c>
    </row>
    <row r="36" spans="1:23" ht="18.75" x14ac:dyDescent="0.4">
      <c r="A36" s="27" t="s">
        <v>116</v>
      </c>
      <c r="B36" s="27"/>
      <c r="D36" s="8">
        <v>0</v>
      </c>
      <c r="F36" s="8">
        <v>0</v>
      </c>
      <c r="H36" s="8">
        <v>0</v>
      </c>
      <c r="J36" s="8">
        <f t="shared" si="0"/>
        <v>0</v>
      </c>
      <c r="L36" s="44">
        <f t="shared" si="1"/>
        <v>0</v>
      </c>
      <c r="N36" s="8">
        <v>0</v>
      </c>
      <c r="P36" s="28">
        <v>0</v>
      </c>
      <c r="Q36" s="28"/>
      <c r="S36" s="8">
        <v>-3520059563</v>
      </c>
      <c r="U36" s="8">
        <f t="shared" si="2"/>
        <v>-3520059563</v>
      </c>
      <c r="W36" s="44">
        <f t="shared" si="3"/>
        <v>-1.004382275220018</v>
      </c>
    </row>
    <row r="37" spans="1:23" ht="18.75" x14ac:dyDescent="0.4">
      <c r="A37" s="27" t="s">
        <v>117</v>
      </c>
      <c r="B37" s="27"/>
      <c r="D37" s="8">
        <v>0</v>
      </c>
      <c r="F37" s="8">
        <v>0</v>
      </c>
      <c r="H37" s="8">
        <v>0</v>
      </c>
      <c r="J37" s="8">
        <f t="shared" si="0"/>
        <v>0</v>
      </c>
      <c r="L37" s="44">
        <f t="shared" si="1"/>
        <v>0</v>
      </c>
      <c r="N37" s="8">
        <v>0</v>
      </c>
      <c r="P37" s="28">
        <v>0</v>
      </c>
      <c r="Q37" s="28"/>
      <c r="S37" s="8">
        <v>1048443135</v>
      </c>
      <c r="U37" s="8">
        <f t="shared" si="2"/>
        <v>1048443135</v>
      </c>
      <c r="W37" s="44">
        <f t="shared" si="3"/>
        <v>0.29915337582317736</v>
      </c>
    </row>
    <row r="38" spans="1:23" ht="18.75" x14ac:dyDescent="0.4">
      <c r="A38" s="27" t="s">
        <v>48</v>
      </c>
      <c r="B38" s="27"/>
      <c r="D38" s="8">
        <v>0</v>
      </c>
      <c r="F38" s="8">
        <v>9043345979</v>
      </c>
      <c r="H38" s="8">
        <v>0</v>
      </c>
      <c r="J38" s="8">
        <f t="shared" si="0"/>
        <v>9043345979</v>
      </c>
      <c r="L38" s="44">
        <f t="shared" si="1"/>
        <v>2.2377658566516168</v>
      </c>
      <c r="N38" s="8">
        <v>11360000000</v>
      </c>
      <c r="P38" s="28">
        <v>-17758813555</v>
      </c>
      <c r="Q38" s="28"/>
      <c r="S38" s="8">
        <v>-24378665425</v>
      </c>
      <c r="U38" s="8">
        <f t="shared" si="2"/>
        <v>-30777478980</v>
      </c>
      <c r="W38" s="44">
        <f t="shared" si="3"/>
        <v>-8.7817702542292686</v>
      </c>
    </row>
    <row r="39" spans="1:23" ht="18.75" x14ac:dyDescent="0.4">
      <c r="A39" s="27" t="s">
        <v>27</v>
      </c>
      <c r="B39" s="27"/>
      <c r="D39" s="8">
        <v>0</v>
      </c>
      <c r="F39" s="8">
        <v>21055603356</v>
      </c>
      <c r="H39" s="8">
        <v>0</v>
      </c>
      <c r="J39" s="8">
        <f t="shared" si="0"/>
        <v>21055603356</v>
      </c>
      <c r="L39" s="44">
        <f t="shared" si="1"/>
        <v>5.210185521008472</v>
      </c>
      <c r="N39" s="8">
        <v>0</v>
      </c>
      <c r="P39" s="28">
        <v>15473468899</v>
      </c>
      <c r="Q39" s="28"/>
      <c r="S39" s="8">
        <v>-5335</v>
      </c>
      <c r="U39" s="8">
        <f t="shared" si="2"/>
        <v>15473463564</v>
      </c>
      <c r="W39" s="44">
        <f t="shared" si="3"/>
        <v>4.4150595357253524</v>
      </c>
    </row>
    <row r="40" spans="1:23" ht="18.75" x14ac:dyDescent="0.4">
      <c r="A40" s="27" t="s">
        <v>44</v>
      </c>
      <c r="B40" s="27"/>
      <c r="D40" s="8">
        <v>0</v>
      </c>
      <c r="F40" s="8">
        <v>27169054191</v>
      </c>
      <c r="H40" s="8">
        <v>0</v>
      </c>
      <c r="J40" s="8">
        <f t="shared" si="0"/>
        <v>27169054191</v>
      </c>
      <c r="L40" s="44">
        <f t="shared" si="1"/>
        <v>6.7229520984068616</v>
      </c>
      <c r="N40" s="8">
        <v>5150137650</v>
      </c>
      <c r="P40" s="28">
        <v>13753887202</v>
      </c>
      <c r="Q40" s="28"/>
      <c r="S40" s="8">
        <v>0</v>
      </c>
      <c r="U40" s="8">
        <f t="shared" si="2"/>
        <v>18904024852</v>
      </c>
      <c r="W40" s="44">
        <f t="shared" si="3"/>
        <v>5.3939051745720485</v>
      </c>
    </row>
    <row r="41" spans="1:23" ht="18.75" x14ac:dyDescent="0.4">
      <c r="A41" s="27" t="s">
        <v>31</v>
      </c>
      <c r="B41" s="27"/>
      <c r="D41" s="8">
        <v>0</v>
      </c>
      <c r="F41" s="8">
        <v>0</v>
      </c>
      <c r="H41" s="8">
        <v>0</v>
      </c>
      <c r="J41" s="8">
        <f t="shared" si="0"/>
        <v>0</v>
      </c>
      <c r="L41" s="44">
        <f t="shared" si="1"/>
        <v>0</v>
      </c>
      <c r="N41" s="8">
        <v>11850309000</v>
      </c>
      <c r="P41" s="28">
        <v>-12735625809</v>
      </c>
      <c r="Q41" s="28"/>
      <c r="S41" s="8">
        <v>0</v>
      </c>
      <c r="U41" s="8">
        <f t="shared" si="2"/>
        <v>-885316809</v>
      </c>
      <c r="W41" s="44">
        <f t="shared" si="3"/>
        <v>-0.25260837068226227</v>
      </c>
    </row>
    <row r="42" spans="1:23" ht="18.75" x14ac:dyDescent="0.4">
      <c r="A42" s="27" t="s">
        <v>39</v>
      </c>
      <c r="B42" s="27"/>
      <c r="D42" s="8">
        <v>0</v>
      </c>
      <c r="F42" s="8">
        <v>11696402010</v>
      </c>
      <c r="H42" s="8">
        <v>0</v>
      </c>
      <c r="J42" s="8">
        <f t="shared" si="0"/>
        <v>11696402010</v>
      </c>
      <c r="L42" s="44">
        <f t="shared" si="1"/>
        <v>2.8942616067580329</v>
      </c>
      <c r="N42" s="8">
        <v>3366558415</v>
      </c>
      <c r="P42" s="28">
        <v>-27004831718</v>
      </c>
      <c r="Q42" s="28"/>
      <c r="S42" s="8">
        <v>0</v>
      </c>
      <c r="U42" s="8">
        <f t="shared" si="2"/>
        <v>-23638273303</v>
      </c>
      <c r="W42" s="44">
        <f t="shared" si="3"/>
        <v>-6.7447332346005959</v>
      </c>
    </row>
    <row r="43" spans="1:23" ht="18.75" x14ac:dyDescent="0.4">
      <c r="A43" s="27" t="s">
        <v>46</v>
      </c>
      <c r="B43" s="27"/>
      <c r="D43" s="8">
        <v>0</v>
      </c>
      <c r="F43" s="8">
        <v>20851056635</v>
      </c>
      <c r="H43" s="8">
        <v>0</v>
      </c>
      <c r="J43" s="8">
        <f t="shared" si="0"/>
        <v>20851056635</v>
      </c>
      <c r="L43" s="44">
        <f t="shared" si="1"/>
        <v>5.1595706634760115</v>
      </c>
      <c r="N43" s="8">
        <v>8917429412</v>
      </c>
      <c r="P43" s="28">
        <v>9064670897</v>
      </c>
      <c r="Q43" s="28"/>
      <c r="S43" s="8">
        <v>0</v>
      </c>
      <c r="U43" s="8">
        <f t="shared" si="2"/>
        <v>17982100309</v>
      </c>
      <c r="W43" s="44">
        <f t="shared" si="3"/>
        <v>5.1308514808753554</v>
      </c>
    </row>
    <row r="44" spans="1:23" ht="18.75" x14ac:dyDescent="0.4">
      <c r="A44" s="27" t="s">
        <v>38</v>
      </c>
      <c r="B44" s="27"/>
      <c r="D44" s="8">
        <v>0</v>
      </c>
      <c r="F44" s="8">
        <v>21402913089</v>
      </c>
      <c r="H44" s="8">
        <v>0</v>
      </c>
      <c r="J44" s="8">
        <f t="shared" si="0"/>
        <v>21402913089</v>
      </c>
      <c r="L44" s="44">
        <f t="shared" si="1"/>
        <v>5.2961269263240451</v>
      </c>
      <c r="N44" s="8">
        <v>5932246000</v>
      </c>
      <c r="P44" s="28">
        <v>29809303606</v>
      </c>
      <c r="Q44" s="28"/>
      <c r="S44" s="8">
        <v>0</v>
      </c>
      <c r="U44" s="8">
        <f t="shared" si="2"/>
        <v>35741549606</v>
      </c>
      <c r="W44" s="44">
        <f t="shared" si="3"/>
        <v>10.19817371572227</v>
      </c>
    </row>
    <row r="45" spans="1:23" ht="18.75" x14ac:dyDescent="0.4">
      <c r="A45" s="27" t="s">
        <v>28</v>
      </c>
      <c r="B45" s="27"/>
      <c r="D45" s="8">
        <v>3578644578</v>
      </c>
      <c r="F45" s="8">
        <v>9109233869</v>
      </c>
      <c r="H45" s="8">
        <v>0</v>
      </c>
      <c r="J45" s="8">
        <f t="shared" si="0"/>
        <v>12687878447</v>
      </c>
      <c r="L45" s="44">
        <f t="shared" si="1"/>
        <v>3.1396013431283247</v>
      </c>
      <c r="N45" s="8">
        <v>3578644578</v>
      </c>
      <c r="P45" s="28">
        <v>-20038767098</v>
      </c>
      <c r="Q45" s="28"/>
      <c r="S45" s="8">
        <v>0</v>
      </c>
      <c r="U45" s="8">
        <f t="shared" si="2"/>
        <v>-16460122520</v>
      </c>
      <c r="W45" s="44">
        <f t="shared" si="3"/>
        <v>-4.6965839671610849</v>
      </c>
    </row>
    <row r="46" spans="1:23" ht="18.75" x14ac:dyDescent="0.4">
      <c r="A46" s="27" t="s">
        <v>36</v>
      </c>
      <c r="B46" s="27"/>
      <c r="D46" s="8">
        <v>0</v>
      </c>
      <c r="F46" s="8">
        <v>-24399847568</v>
      </c>
      <c r="H46" s="8">
        <v>0</v>
      </c>
      <c r="J46" s="8">
        <f t="shared" si="0"/>
        <v>-24399847568</v>
      </c>
      <c r="L46" s="44">
        <f t="shared" si="1"/>
        <v>-6.0377150141072118</v>
      </c>
      <c r="N46" s="8">
        <v>5152356000</v>
      </c>
      <c r="P46" s="28">
        <v>-36866881605</v>
      </c>
      <c r="Q46" s="28"/>
      <c r="S46" s="8">
        <v>0</v>
      </c>
      <c r="U46" s="8">
        <f t="shared" si="2"/>
        <v>-31714525605</v>
      </c>
      <c r="W46" s="44">
        <f t="shared" si="3"/>
        <v>-9.0491387473926732</v>
      </c>
    </row>
    <row r="47" spans="1:23" ht="18.75" x14ac:dyDescent="0.4">
      <c r="A47" s="27" t="s">
        <v>40</v>
      </c>
      <c r="B47" s="27"/>
      <c r="D47" s="8">
        <v>0</v>
      </c>
      <c r="F47" s="8">
        <v>1866459869</v>
      </c>
      <c r="H47" s="8">
        <v>0</v>
      </c>
      <c r="J47" s="8">
        <f t="shared" si="0"/>
        <v>1866459869</v>
      </c>
      <c r="L47" s="44">
        <f t="shared" si="1"/>
        <v>0.46185340883314319</v>
      </c>
      <c r="N47" s="8">
        <v>60000000</v>
      </c>
      <c r="P47" s="28">
        <v>17568583170</v>
      </c>
      <c r="Q47" s="28"/>
      <c r="S47" s="8">
        <v>0</v>
      </c>
      <c r="U47" s="8">
        <f t="shared" si="2"/>
        <v>17628583170</v>
      </c>
      <c r="W47" s="44">
        <f t="shared" si="3"/>
        <v>5.0299820660136705</v>
      </c>
    </row>
    <row r="48" spans="1:23" ht="18.75" x14ac:dyDescent="0.4">
      <c r="A48" s="27" t="s">
        <v>32</v>
      </c>
      <c r="B48" s="27"/>
      <c r="D48" s="8">
        <v>7106878932</v>
      </c>
      <c r="F48" s="8">
        <v>6115653109</v>
      </c>
      <c r="H48" s="8">
        <v>0</v>
      </c>
      <c r="J48" s="8">
        <f t="shared" si="0"/>
        <v>13222532041</v>
      </c>
      <c r="L48" s="44">
        <f t="shared" si="1"/>
        <v>3.2719007774933888</v>
      </c>
      <c r="N48" s="8">
        <v>7106878932</v>
      </c>
      <c r="P48" s="28">
        <v>-25008044259</v>
      </c>
      <c r="Q48" s="28"/>
      <c r="S48" s="8">
        <v>0</v>
      </c>
      <c r="U48" s="8">
        <f t="shared" si="2"/>
        <v>-17901165327</v>
      </c>
      <c r="W48" s="44">
        <f t="shared" si="3"/>
        <v>-5.1077582178463716</v>
      </c>
    </row>
    <row r="49" spans="1:23" ht="18.75" x14ac:dyDescent="0.4">
      <c r="A49" s="27" t="s">
        <v>26</v>
      </c>
      <c r="B49" s="27"/>
      <c r="D49" s="8">
        <v>0</v>
      </c>
      <c r="F49" s="8">
        <v>2444372524</v>
      </c>
      <c r="H49" s="8">
        <v>0</v>
      </c>
      <c r="J49" s="8">
        <f t="shared" si="0"/>
        <v>2444372524</v>
      </c>
      <c r="L49" s="44">
        <f t="shared" si="1"/>
        <v>0.60485724950107356</v>
      </c>
      <c r="N49" s="8">
        <v>0</v>
      </c>
      <c r="P49" s="28">
        <v>-4366649016</v>
      </c>
      <c r="Q49" s="28"/>
      <c r="S49" s="8">
        <v>0</v>
      </c>
      <c r="U49" s="45">
        <f t="shared" si="2"/>
        <v>-4366649016</v>
      </c>
      <c r="W49" s="44">
        <f t="shared" si="3"/>
        <v>-1.2459405289265932</v>
      </c>
    </row>
    <row r="50" spans="1:23" ht="18.75" x14ac:dyDescent="0.4">
      <c r="A50" s="27" t="s">
        <v>34</v>
      </c>
      <c r="B50" s="27"/>
      <c r="D50" s="8">
        <v>0</v>
      </c>
      <c r="F50" s="8">
        <v>23093312151</v>
      </c>
      <c r="H50" s="8">
        <v>0</v>
      </c>
      <c r="J50" s="8">
        <f t="shared" si="0"/>
        <v>23093312151</v>
      </c>
      <c r="L50" s="44">
        <f t="shared" si="1"/>
        <v>5.7144142852112925</v>
      </c>
      <c r="N50" s="8">
        <v>0</v>
      </c>
      <c r="P50" s="28">
        <v>9428559651</v>
      </c>
      <c r="Q50" s="28"/>
      <c r="S50" s="8">
        <v>0</v>
      </c>
      <c r="U50" s="45">
        <f t="shared" si="2"/>
        <v>9428559651</v>
      </c>
      <c r="W50" s="44">
        <f t="shared" si="3"/>
        <v>2.6902607824761513</v>
      </c>
    </row>
    <row r="51" spans="1:23" ht="18.75" x14ac:dyDescent="0.4">
      <c r="A51" s="27" t="s">
        <v>19</v>
      </c>
      <c r="B51" s="27"/>
      <c r="D51" s="8">
        <v>0</v>
      </c>
      <c r="F51" s="8">
        <v>39167050443</v>
      </c>
      <c r="H51" s="8">
        <v>0</v>
      </c>
      <c r="J51" s="8">
        <f t="shared" si="0"/>
        <v>39167050443</v>
      </c>
      <c r="L51" s="44">
        <f t="shared" si="1"/>
        <v>9.6918428633191382</v>
      </c>
      <c r="N51" s="8">
        <v>0</v>
      </c>
      <c r="P51" s="28">
        <v>50961396257</v>
      </c>
      <c r="Q51" s="28"/>
      <c r="S51" s="8">
        <v>0</v>
      </c>
      <c r="U51" s="45">
        <f t="shared" si="2"/>
        <v>50961396257</v>
      </c>
      <c r="W51" s="44">
        <f t="shared" si="3"/>
        <v>14.540868472512994</v>
      </c>
    </row>
    <row r="52" spans="1:23" ht="18.75" x14ac:dyDescent="0.4">
      <c r="A52" s="27" t="s">
        <v>33</v>
      </c>
      <c r="B52" s="27"/>
      <c r="D52" s="8">
        <v>0</v>
      </c>
      <c r="F52" s="8">
        <v>41185398139</v>
      </c>
      <c r="H52" s="8">
        <v>0</v>
      </c>
      <c r="J52" s="8">
        <f t="shared" si="0"/>
        <v>41185398139</v>
      </c>
      <c r="L52" s="44">
        <f t="shared" si="1"/>
        <v>10.191280745210248</v>
      </c>
      <c r="N52" s="8">
        <v>0</v>
      </c>
      <c r="P52" s="28">
        <v>17427522335</v>
      </c>
      <c r="Q52" s="28"/>
      <c r="S52" s="8">
        <v>0</v>
      </c>
      <c r="U52" s="45">
        <f t="shared" si="2"/>
        <v>17427522335</v>
      </c>
      <c r="W52" s="44">
        <f t="shared" si="3"/>
        <v>4.9726131677604739</v>
      </c>
    </row>
    <row r="53" spans="1:23" ht="18.75" x14ac:dyDescent="0.4">
      <c r="A53" s="27" t="s">
        <v>35</v>
      </c>
      <c r="B53" s="27"/>
      <c r="D53" s="8">
        <v>0</v>
      </c>
      <c r="F53" s="8">
        <v>23215030831</v>
      </c>
      <c r="H53" s="8">
        <v>0</v>
      </c>
      <c r="J53" s="8">
        <f t="shared" si="0"/>
        <v>23215030831</v>
      </c>
      <c r="L53" s="44">
        <f t="shared" si="1"/>
        <v>5.7445334365578411</v>
      </c>
      <c r="N53" s="8">
        <v>0</v>
      </c>
      <c r="P53" s="28">
        <v>28002219358</v>
      </c>
      <c r="Q53" s="28"/>
      <c r="S53" s="8">
        <v>0</v>
      </c>
      <c r="U53" s="45">
        <f t="shared" si="2"/>
        <v>28002219358</v>
      </c>
      <c r="W53" s="44">
        <f t="shared" si="3"/>
        <v>7.9899025248392004</v>
      </c>
    </row>
    <row r="54" spans="1:23" ht="18.75" x14ac:dyDescent="0.4">
      <c r="A54" s="27" t="s">
        <v>49</v>
      </c>
      <c r="B54" s="27"/>
      <c r="D54" s="8">
        <v>0</v>
      </c>
      <c r="F54" s="8">
        <v>16998775824</v>
      </c>
      <c r="H54" s="8">
        <v>0</v>
      </c>
      <c r="J54" s="8">
        <f t="shared" si="0"/>
        <v>16998775824</v>
      </c>
      <c r="L54" s="44">
        <f t="shared" si="1"/>
        <v>4.2063280816807227</v>
      </c>
      <c r="N54" s="8">
        <v>0</v>
      </c>
      <c r="P54" s="28">
        <v>29088445690</v>
      </c>
      <c r="Q54" s="28"/>
      <c r="S54" s="8">
        <v>0</v>
      </c>
      <c r="U54" s="45">
        <f t="shared" si="2"/>
        <v>29088445690</v>
      </c>
      <c r="W54" s="44">
        <f t="shared" si="3"/>
        <v>8.2998366197635072</v>
      </c>
    </row>
    <row r="55" spans="1:23" ht="18.75" x14ac:dyDescent="0.4">
      <c r="A55" s="29" t="s">
        <v>52</v>
      </c>
      <c r="B55" s="29"/>
      <c r="D55" s="41">
        <v>0</v>
      </c>
      <c r="F55" s="11">
        <v>-23793800</v>
      </c>
      <c r="H55" s="11">
        <v>0</v>
      </c>
      <c r="J55" s="8">
        <f t="shared" si="0"/>
        <v>-23793800</v>
      </c>
      <c r="L55" s="44">
        <f t="shared" si="1"/>
        <v>-5.8877492206579254E-3</v>
      </c>
      <c r="N55" s="41">
        <v>0</v>
      </c>
      <c r="P55" s="28">
        <v>-23793800</v>
      </c>
      <c r="Q55" s="28"/>
      <c r="S55" s="11">
        <v>0</v>
      </c>
      <c r="U55" s="45">
        <f t="shared" si="2"/>
        <v>-23793800</v>
      </c>
      <c r="W55" s="44">
        <f t="shared" si="3"/>
        <v>-6.7891098296537725E-3</v>
      </c>
    </row>
    <row r="56" spans="1:23" ht="21.75" thickBot="1" x14ac:dyDescent="0.45">
      <c r="A56" s="30" t="s">
        <v>53</v>
      </c>
      <c r="B56" s="30"/>
      <c r="D56" s="37">
        <f>SUM(D8:D55)</f>
        <v>10685523510</v>
      </c>
      <c r="F56" s="14">
        <f>SUM(F8:F55)</f>
        <v>393111234951</v>
      </c>
      <c r="H56" s="14">
        <f>SUM(H8:H55)</f>
        <v>-5928</v>
      </c>
      <c r="J56" s="14">
        <v>403796752533</v>
      </c>
      <c r="L56" s="15">
        <f>SUM(L8:L55)</f>
        <v>99.919055175313389</v>
      </c>
      <c r="N56" s="37">
        <f>SUM(N8:N55)</f>
        <v>259731580483</v>
      </c>
      <c r="P56" s="33">
        <f>SUM(P8:Q55)</f>
        <v>189689544654</v>
      </c>
      <c r="Q56" s="33"/>
      <c r="S56" s="14">
        <v>-102986256710</v>
      </c>
      <c r="U56" s="46">
        <f>SUM(U8:U55)</f>
        <v>346434868427</v>
      </c>
      <c r="W56" s="15">
        <f>SUM(W8:W55)</f>
        <v>98.848623194805256</v>
      </c>
    </row>
    <row r="57" spans="1:23" ht="16.5" thickTop="1" x14ac:dyDescent="0.4">
      <c r="D57" s="20"/>
      <c r="F57" s="20"/>
      <c r="H57" s="20"/>
      <c r="N57" s="20"/>
      <c r="Q57" s="20"/>
      <c r="S57" s="20"/>
    </row>
    <row r="58" spans="1:23" x14ac:dyDescent="0.4">
      <c r="D58" s="20"/>
      <c r="Q58" s="20"/>
    </row>
    <row r="59" spans="1:23" x14ac:dyDescent="0.4">
      <c r="D59" s="20"/>
      <c r="S59" s="20"/>
    </row>
    <row r="60" spans="1:23" x14ac:dyDescent="0.4">
      <c r="Q60" s="20"/>
      <c r="S60" s="20"/>
    </row>
    <row r="61" spans="1:23" x14ac:dyDescent="0.4">
      <c r="D61" s="20"/>
      <c r="S61" s="20"/>
    </row>
  </sheetData>
  <mergeCells count="106">
    <mergeCell ref="A54:B54"/>
    <mergeCell ref="P54:Q54"/>
    <mergeCell ref="A55:B55"/>
    <mergeCell ref="P55:Q55"/>
    <mergeCell ref="A56:B56"/>
    <mergeCell ref="P56:Q56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44:B44"/>
    <mergeCell ref="P44:Q44"/>
    <mergeCell ref="A45:B45"/>
    <mergeCell ref="P45:Q45"/>
    <mergeCell ref="A46:B46"/>
    <mergeCell ref="P46:Q46"/>
    <mergeCell ref="A47:B47"/>
    <mergeCell ref="P47:Q47"/>
    <mergeCell ref="A53:B53"/>
    <mergeCell ref="P53:Q53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</mergeCells>
  <pageMargins left="0.39" right="0.39" top="0.39" bottom="0.39" header="0" footer="0"/>
  <pageSetup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3"/>
  <sheetViews>
    <sheetView rightToLeft="1" view="pageBreakPreview" zoomScale="115" zoomScaleNormal="100" zoomScaleSheetLayoutView="115" workbookViewId="0">
      <selection activeCell="F12" sqref="F12"/>
    </sheetView>
  </sheetViews>
  <sheetFormatPr defaultRowHeight="15.75" x14ac:dyDescent="0.4"/>
  <cols>
    <col min="1" max="1" width="6.5703125" style="17" bestFit="1" customWidth="1"/>
    <col min="2" max="2" width="40.28515625" style="17" customWidth="1"/>
    <col min="3" max="3" width="1.28515625" style="17" customWidth="1"/>
    <col min="4" max="4" width="27.7109375" style="17" bestFit="1" customWidth="1"/>
    <col min="5" max="5" width="1.28515625" style="17" customWidth="1"/>
    <col min="6" max="6" width="27.7109375" style="17" bestFit="1" customWidth="1"/>
    <col min="7" max="16384" width="9.140625" style="17"/>
  </cols>
  <sheetData>
    <row r="1" spans="1:6" ht="25.5" x14ac:dyDescent="0.4">
      <c r="A1" s="21" t="s">
        <v>0</v>
      </c>
      <c r="B1" s="21"/>
      <c r="C1" s="21"/>
      <c r="D1" s="21"/>
      <c r="E1" s="21"/>
      <c r="F1" s="21"/>
    </row>
    <row r="2" spans="1:6" ht="25.5" x14ac:dyDescent="0.4">
      <c r="A2" s="21" t="s">
        <v>83</v>
      </c>
      <c r="B2" s="21"/>
      <c r="C2" s="21"/>
      <c r="D2" s="21"/>
      <c r="E2" s="21"/>
      <c r="F2" s="21"/>
    </row>
    <row r="3" spans="1:6" ht="25.5" x14ac:dyDescent="0.4">
      <c r="A3" s="21" t="s">
        <v>2</v>
      </c>
      <c r="B3" s="21"/>
      <c r="C3" s="21"/>
      <c r="D3" s="21"/>
      <c r="E3" s="21"/>
      <c r="F3" s="21"/>
    </row>
    <row r="5" spans="1:6" ht="24" x14ac:dyDescent="0.4">
      <c r="A5" s="1" t="s">
        <v>118</v>
      </c>
      <c r="B5" s="22" t="s">
        <v>119</v>
      </c>
      <c r="C5" s="22"/>
      <c r="D5" s="22"/>
      <c r="E5" s="22"/>
      <c r="F5" s="22"/>
    </row>
    <row r="6" spans="1:6" ht="21" x14ac:dyDescent="0.4">
      <c r="D6" s="23" t="s">
        <v>98</v>
      </c>
      <c r="E6" s="23"/>
      <c r="F6" s="2" t="s">
        <v>99</v>
      </c>
    </row>
    <row r="7" spans="1:6" ht="21" x14ac:dyDescent="0.4">
      <c r="A7" s="23" t="s">
        <v>120</v>
      </c>
      <c r="B7" s="23"/>
      <c r="D7" s="16" t="s">
        <v>121</v>
      </c>
      <c r="E7" s="18"/>
      <c r="F7" s="16" t="s">
        <v>121</v>
      </c>
    </row>
    <row r="8" spans="1:6" ht="18.75" x14ac:dyDescent="0.4">
      <c r="A8" s="25" t="s">
        <v>166</v>
      </c>
      <c r="B8" s="25"/>
      <c r="D8" s="5">
        <v>212150176</v>
      </c>
      <c r="F8" s="5">
        <v>299014255</v>
      </c>
    </row>
    <row r="9" spans="1:6" ht="18.75" x14ac:dyDescent="0.4">
      <c r="A9" s="27" t="s">
        <v>167</v>
      </c>
      <c r="B9" s="27"/>
      <c r="D9" s="8">
        <v>114967183</v>
      </c>
      <c r="F9" s="8">
        <v>744846504</v>
      </c>
    </row>
    <row r="10" spans="1:6" ht="18.75" x14ac:dyDescent="0.4">
      <c r="A10" s="27" t="s">
        <v>168</v>
      </c>
      <c r="B10" s="27"/>
      <c r="D10" s="8">
        <v>0</v>
      </c>
      <c r="F10" s="8">
        <v>348317</v>
      </c>
    </row>
    <row r="11" spans="1:6" ht="21.75" thickBot="1" x14ac:dyDescent="0.45">
      <c r="A11" s="30" t="s">
        <v>53</v>
      </c>
      <c r="B11" s="30"/>
      <c r="D11" s="14">
        <v>327117359</v>
      </c>
      <c r="F11" s="14">
        <v>1044209076</v>
      </c>
    </row>
    <row r="13" spans="1:6" x14ac:dyDescent="0.4">
      <c r="D13" s="20"/>
      <c r="F13" s="20"/>
    </row>
  </sheetData>
  <mergeCells count="10">
    <mergeCell ref="A10:B10"/>
    <mergeCell ref="A11:B11"/>
    <mergeCell ref="A7:B7"/>
    <mergeCell ref="A8:B8"/>
    <mergeCell ref="A9:B9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15" zoomScaleNormal="100" zoomScaleSheetLayoutView="115" workbookViewId="0">
      <selection activeCell="D7" sqref="D7"/>
    </sheetView>
  </sheetViews>
  <sheetFormatPr defaultRowHeight="15.75" x14ac:dyDescent="0.4"/>
  <cols>
    <col min="1" max="1" width="6.5703125" style="17" bestFit="1" customWidth="1"/>
    <col min="2" max="2" width="41.5703125" style="17" customWidth="1"/>
    <col min="3" max="3" width="1.28515625" style="17" customWidth="1"/>
    <col min="4" max="4" width="6.85546875" style="17" bestFit="1" customWidth="1"/>
    <col min="5" max="5" width="1.28515625" style="17" customWidth="1"/>
    <col min="6" max="6" width="13.85546875" style="17" bestFit="1" customWidth="1"/>
    <col min="7" max="7" width="0.28515625" style="17" customWidth="1"/>
    <col min="8" max="13" width="9.140625" style="17"/>
    <col min="14" max="14" width="13.85546875" style="17" customWidth="1"/>
    <col min="15" max="16384" width="9.140625" style="17"/>
  </cols>
  <sheetData>
    <row r="1" spans="1:6" ht="25.5" x14ac:dyDescent="0.4">
      <c r="A1" s="21" t="s">
        <v>0</v>
      </c>
      <c r="B1" s="21"/>
      <c r="C1" s="21"/>
      <c r="D1" s="21"/>
      <c r="E1" s="21"/>
      <c r="F1" s="21"/>
    </row>
    <row r="2" spans="1:6" ht="25.5" x14ac:dyDescent="0.4">
      <c r="A2" s="21" t="s">
        <v>83</v>
      </c>
      <c r="B2" s="21"/>
      <c r="C2" s="21"/>
      <c r="D2" s="21"/>
      <c r="E2" s="21"/>
      <c r="F2" s="21"/>
    </row>
    <row r="3" spans="1:6" ht="25.5" x14ac:dyDescent="0.4">
      <c r="A3" s="21" t="s">
        <v>2</v>
      </c>
      <c r="B3" s="21"/>
      <c r="C3" s="21"/>
      <c r="D3" s="21"/>
      <c r="E3" s="21"/>
      <c r="F3" s="21"/>
    </row>
    <row r="5" spans="1:6" ht="24" x14ac:dyDescent="0.4">
      <c r="A5" s="1" t="s">
        <v>122</v>
      </c>
      <c r="B5" s="22" t="s">
        <v>95</v>
      </c>
      <c r="C5" s="22"/>
      <c r="D5" s="22"/>
      <c r="E5" s="22"/>
      <c r="F5" s="22"/>
    </row>
    <row r="6" spans="1:6" ht="21" x14ac:dyDescent="0.4">
      <c r="A6" s="23" t="s">
        <v>95</v>
      </c>
      <c r="B6" s="23"/>
      <c r="D6" s="2" t="s">
        <v>98</v>
      </c>
      <c r="F6" s="2" t="s">
        <v>9</v>
      </c>
    </row>
    <row r="7" spans="1:6" ht="18.75" x14ac:dyDescent="0.4">
      <c r="A7" s="25" t="s">
        <v>95</v>
      </c>
      <c r="B7" s="25"/>
      <c r="D7" s="5">
        <v>-1</v>
      </c>
      <c r="F7" s="5">
        <v>2433915297</v>
      </c>
    </row>
    <row r="8" spans="1:6" ht="18.75" x14ac:dyDescent="0.4">
      <c r="A8" s="29" t="s">
        <v>123</v>
      </c>
      <c r="B8" s="29"/>
      <c r="D8" s="11">
        <v>0</v>
      </c>
      <c r="F8" s="11">
        <v>557107066</v>
      </c>
    </row>
    <row r="9" spans="1:6" ht="21" x14ac:dyDescent="0.4">
      <c r="A9" s="30" t="s">
        <v>53</v>
      </c>
      <c r="B9" s="30"/>
      <c r="D9" s="14">
        <v>-1</v>
      </c>
      <c r="F9" s="14">
        <v>2991022363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0"/>
  <sheetViews>
    <sheetView rightToLeft="1" view="pageBreakPreview" topLeftCell="A19" zoomScaleNormal="100" zoomScaleSheetLayoutView="100" workbookViewId="0">
      <selection activeCell="K37" sqref="K37"/>
    </sheetView>
  </sheetViews>
  <sheetFormatPr defaultRowHeight="15.75" x14ac:dyDescent="0.4"/>
  <cols>
    <col min="1" max="1" width="27.28515625" style="17" bestFit="1" customWidth="1"/>
    <col min="2" max="2" width="1.28515625" style="17" customWidth="1"/>
    <col min="3" max="3" width="16.85546875" style="17" customWidth="1"/>
    <col min="4" max="4" width="1.28515625" style="17" customWidth="1"/>
    <col min="5" max="5" width="28.140625" style="17" bestFit="1" customWidth="1"/>
    <col min="6" max="6" width="1.28515625" style="17" customWidth="1"/>
    <col min="7" max="7" width="18.85546875" style="17" bestFit="1" customWidth="1"/>
    <col min="8" max="8" width="1.28515625" style="17" customWidth="1"/>
    <col min="9" max="9" width="19" style="17" bestFit="1" customWidth="1"/>
    <col min="10" max="10" width="1.28515625" style="17" customWidth="1"/>
    <col min="11" max="11" width="12.140625" style="17" bestFit="1" customWidth="1"/>
    <col min="12" max="12" width="1.28515625" style="17" customWidth="1"/>
    <col min="13" max="13" width="20" style="17" bestFit="1" customWidth="1"/>
    <col min="14" max="14" width="0.28515625" style="17" customWidth="1"/>
    <col min="15" max="15" width="19" style="17" bestFit="1" customWidth="1"/>
    <col min="16" max="16" width="1.28515625" style="17" customWidth="1"/>
    <col min="17" max="17" width="12.140625" style="17" bestFit="1" customWidth="1"/>
    <col min="18" max="18" width="1.28515625" style="17" customWidth="1"/>
    <col min="19" max="19" width="20" style="17" bestFit="1" customWidth="1"/>
    <col min="20" max="20" width="0.28515625" style="17" customWidth="1"/>
    <col min="21" max="16384" width="9.140625" style="17"/>
  </cols>
  <sheetData>
    <row r="1" spans="1:19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 x14ac:dyDescent="0.4">
      <c r="A2" s="21" t="s">
        <v>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4" x14ac:dyDescent="0.4">
      <c r="A5" s="22" t="s">
        <v>101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4">
      <c r="A6" s="23" t="s">
        <v>55</v>
      </c>
      <c r="C6" s="23" t="s">
        <v>124</v>
      </c>
      <c r="D6" s="23"/>
      <c r="E6" s="23"/>
      <c r="F6" s="23"/>
      <c r="G6" s="23"/>
      <c r="I6" s="23" t="s">
        <v>98</v>
      </c>
      <c r="J6" s="23"/>
      <c r="K6" s="23"/>
      <c r="L6" s="23"/>
      <c r="M6" s="23"/>
      <c r="O6" s="23" t="s">
        <v>99</v>
      </c>
      <c r="P6" s="23"/>
      <c r="Q6" s="23"/>
      <c r="R6" s="23"/>
      <c r="S6" s="23"/>
    </row>
    <row r="7" spans="1:19" ht="21" x14ac:dyDescent="0.4">
      <c r="A7" s="23"/>
      <c r="C7" s="16" t="s">
        <v>125</v>
      </c>
      <c r="D7" s="18"/>
      <c r="E7" s="16" t="s">
        <v>126</v>
      </c>
      <c r="F7" s="18"/>
      <c r="G7" s="16" t="s">
        <v>127</v>
      </c>
      <c r="I7" s="16" t="s">
        <v>128</v>
      </c>
      <c r="J7" s="18"/>
      <c r="K7" s="16" t="s">
        <v>129</v>
      </c>
      <c r="L7" s="18"/>
      <c r="M7" s="16" t="s">
        <v>130</v>
      </c>
      <c r="O7" s="16" t="s">
        <v>128</v>
      </c>
      <c r="P7" s="18"/>
      <c r="Q7" s="16" t="s">
        <v>129</v>
      </c>
      <c r="R7" s="18"/>
      <c r="S7" s="16" t="s">
        <v>130</v>
      </c>
    </row>
    <row r="8" spans="1:19" ht="18.75" x14ac:dyDescent="0.4">
      <c r="A8" s="4" t="s">
        <v>44</v>
      </c>
      <c r="C8" s="4" t="s">
        <v>131</v>
      </c>
      <c r="E8" s="5">
        <v>4904893</v>
      </c>
      <c r="G8" s="5">
        <v>1050</v>
      </c>
      <c r="I8" s="5">
        <v>0</v>
      </c>
      <c r="K8" s="5">
        <v>0</v>
      </c>
      <c r="M8" s="5">
        <v>0</v>
      </c>
      <c r="O8" s="5">
        <v>5150137650</v>
      </c>
      <c r="Q8" s="5">
        <v>0</v>
      </c>
      <c r="S8" s="5">
        <v>5150137650</v>
      </c>
    </row>
    <row r="9" spans="1:19" ht="18.75" x14ac:dyDescent="0.4">
      <c r="A9" s="7" t="s">
        <v>24</v>
      </c>
      <c r="C9" s="7" t="s">
        <v>132</v>
      </c>
      <c r="E9" s="8">
        <v>12957177</v>
      </c>
      <c r="G9" s="8">
        <v>1000</v>
      </c>
      <c r="I9" s="8">
        <v>0</v>
      </c>
      <c r="K9" s="8">
        <v>0</v>
      </c>
      <c r="M9" s="8">
        <v>0</v>
      </c>
      <c r="O9" s="8">
        <v>12957177000</v>
      </c>
      <c r="Q9" s="8">
        <v>0</v>
      </c>
      <c r="S9" s="8">
        <v>12957177000</v>
      </c>
    </row>
    <row r="10" spans="1:19" ht="18.75" x14ac:dyDescent="0.4">
      <c r="A10" s="7" t="s">
        <v>29</v>
      </c>
      <c r="C10" s="7" t="s">
        <v>133</v>
      </c>
      <c r="E10" s="8">
        <v>17996000</v>
      </c>
      <c r="G10" s="8">
        <v>1650</v>
      </c>
      <c r="I10" s="8">
        <v>0</v>
      </c>
      <c r="K10" s="8">
        <v>0</v>
      </c>
      <c r="M10" s="8">
        <v>0</v>
      </c>
      <c r="O10" s="8">
        <v>29693400000</v>
      </c>
      <c r="Q10" s="8">
        <v>0</v>
      </c>
      <c r="S10" s="8">
        <v>29693400000</v>
      </c>
    </row>
    <row r="11" spans="1:19" ht="18.75" x14ac:dyDescent="0.4">
      <c r="A11" s="7" t="s">
        <v>30</v>
      </c>
      <c r="C11" s="7" t="s">
        <v>134</v>
      </c>
      <c r="E11" s="8">
        <v>5735907</v>
      </c>
      <c r="G11" s="8">
        <v>2390</v>
      </c>
      <c r="I11" s="8">
        <v>0</v>
      </c>
      <c r="K11" s="8">
        <v>0</v>
      </c>
      <c r="M11" s="8">
        <v>0</v>
      </c>
      <c r="O11" s="8">
        <v>13708817730</v>
      </c>
      <c r="Q11" s="8">
        <v>0</v>
      </c>
      <c r="S11" s="8">
        <v>13708817730</v>
      </c>
    </row>
    <row r="12" spans="1:19" ht="18.75" x14ac:dyDescent="0.4">
      <c r="A12" s="7" t="s">
        <v>31</v>
      </c>
      <c r="C12" s="7" t="s">
        <v>135</v>
      </c>
      <c r="E12" s="8">
        <v>7900206</v>
      </c>
      <c r="G12" s="8">
        <v>1500</v>
      </c>
      <c r="I12" s="8">
        <v>0</v>
      </c>
      <c r="K12" s="8">
        <v>0</v>
      </c>
      <c r="M12" s="8">
        <v>0</v>
      </c>
      <c r="O12" s="8">
        <v>11850309000</v>
      </c>
      <c r="Q12" s="8">
        <v>0</v>
      </c>
      <c r="S12" s="8">
        <v>11850309000</v>
      </c>
    </row>
    <row r="13" spans="1:19" ht="18.75" x14ac:dyDescent="0.4">
      <c r="A13" s="7" t="s">
        <v>43</v>
      </c>
      <c r="C13" s="7" t="s">
        <v>136</v>
      </c>
      <c r="E13" s="8">
        <v>13499999</v>
      </c>
      <c r="G13" s="8">
        <v>370</v>
      </c>
      <c r="I13" s="8">
        <v>0</v>
      </c>
      <c r="K13" s="8">
        <v>0</v>
      </c>
      <c r="M13" s="8">
        <v>0</v>
      </c>
      <c r="O13" s="8">
        <v>4994999630</v>
      </c>
      <c r="Q13" s="8">
        <v>0</v>
      </c>
      <c r="S13" s="8">
        <v>4994999630</v>
      </c>
    </row>
    <row r="14" spans="1:19" ht="18.75" x14ac:dyDescent="0.4">
      <c r="A14" s="7" t="s">
        <v>39</v>
      </c>
      <c r="C14" s="7" t="s">
        <v>136</v>
      </c>
      <c r="E14" s="8">
        <v>29274421</v>
      </c>
      <c r="G14" s="8">
        <v>115</v>
      </c>
      <c r="I14" s="8">
        <v>0</v>
      </c>
      <c r="K14" s="8">
        <v>0</v>
      </c>
      <c r="M14" s="8">
        <v>0</v>
      </c>
      <c r="O14" s="8">
        <v>3366558415</v>
      </c>
      <c r="Q14" s="8">
        <v>0</v>
      </c>
      <c r="S14" s="8">
        <v>3366558415</v>
      </c>
    </row>
    <row r="15" spans="1:19" ht="18.75" x14ac:dyDescent="0.4">
      <c r="A15" s="7" t="s">
        <v>108</v>
      </c>
      <c r="C15" s="7" t="s">
        <v>131</v>
      </c>
      <c r="E15" s="8">
        <v>13360388</v>
      </c>
      <c r="G15" s="8">
        <v>2000</v>
      </c>
      <c r="I15" s="8">
        <v>0</v>
      </c>
      <c r="K15" s="8">
        <v>0</v>
      </c>
      <c r="M15" s="8">
        <v>0</v>
      </c>
      <c r="O15" s="8">
        <v>26720776000</v>
      </c>
      <c r="Q15" s="8">
        <v>0</v>
      </c>
      <c r="S15" s="8">
        <v>26720776000</v>
      </c>
    </row>
    <row r="16" spans="1:19" ht="18.75" x14ac:dyDescent="0.4">
      <c r="A16" s="7" t="s">
        <v>114</v>
      </c>
      <c r="C16" s="7" t="s">
        <v>132</v>
      </c>
      <c r="E16" s="8">
        <v>7100000</v>
      </c>
      <c r="G16" s="8">
        <v>1997</v>
      </c>
      <c r="I16" s="8">
        <v>0</v>
      </c>
      <c r="K16" s="8">
        <v>0</v>
      </c>
      <c r="M16" s="8">
        <v>0</v>
      </c>
      <c r="O16" s="8">
        <v>14178700000</v>
      </c>
      <c r="Q16" s="8">
        <v>0</v>
      </c>
      <c r="S16" s="8">
        <v>14178700000</v>
      </c>
    </row>
    <row r="17" spans="1:19" ht="18.75" x14ac:dyDescent="0.4">
      <c r="A17" s="7" t="s">
        <v>46</v>
      </c>
      <c r="C17" s="7" t="s">
        <v>137</v>
      </c>
      <c r="E17" s="8">
        <v>7196401</v>
      </c>
      <c r="G17" s="8">
        <v>1240</v>
      </c>
      <c r="I17" s="8">
        <v>0</v>
      </c>
      <c r="K17" s="8">
        <v>0</v>
      </c>
      <c r="M17" s="8">
        <v>0</v>
      </c>
      <c r="O17" s="8">
        <v>8923537240</v>
      </c>
      <c r="Q17" s="8">
        <v>6107828</v>
      </c>
      <c r="S17" s="8">
        <v>8917429412</v>
      </c>
    </row>
    <row r="18" spans="1:19" ht="18.75" x14ac:dyDescent="0.4">
      <c r="A18" s="7" t="s">
        <v>38</v>
      </c>
      <c r="C18" s="7" t="s">
        <v>138</v>
      </c>
      <c r="E18" s="8">
        <v>5932246</v>
      </c>
      <c r="G18" s="8">
        <v>1000</v>
      </c>
      <c r="I18" s="8">
        <v>0</v>
      </c>
      <c r="K18" s="8">
        <v>0</v>
      </c>
      <c r="M18" s="8">
        <v>0</v>
      </c>
      <c r="O18" s="8">
        <v>5932246000</v>
      </c>
      <c r="Q18" s="8">
        <v>0</v>
      </c>
      <c r="S18" s="8">
        <v>5932246000</v>
      </c>
    </row>
    <row r="19" spans="1:19" ht="18.75" x14ac:dyDescent="0.4">
      <c r="A19" s="7" t="s">
        <v>37</v>
      </c>
      <c r="C19" s="7" t="s">
        <v>139</v>
      </c>
      <c r="E19" s="8">
        <v>51490851</v>
      </c>
      <c r="G19" s="8">
        <v>280</v>
      </c>
      <c r="I19" s="8">
        <v>0</v>
      </c>
      <c r="K19" s="8">
        <v>0</v>
      </c>
      <c r="M19" s="8">
        <v>0</v>
      </c>
      <c r="O19" s="8">
        <v>14417438280</v>
      </c>
      <c r="Q19" s="8">
        <v>0</v>
      </c>
      <c r="S19" s="8">
        <v>14417438280</v>
      </c>
    </row>
    <row r="20" spans="1:19" ht="18.75" x14ac:dyDescent="0.4">
      <c r="A20" s="7" t="s">
        <v>28</v>
      </c>
      <c r="C20" s="7" t="s">
        <v>140</v>
      </c>
      <c r="E20" s="8">
        <v>10455805</v>
      </c>
      <c r="G20" s="8">
        <v>350</v>
      </c>
      <c r="I20" s="8">
        <v>3659531750</v>
      </c>
      <c r="K20" s="8">
        <v>80887172</v>
      </c>
      <c r="M20" s="8">
        <v>3578644578</v>
      </c>
      <c r="O20" s="8">
        <v>3659531750</v>
      </c>
      <c r="Q20" s="8">
        <v>80887172</v>
      </c>
      <c r="S20" s="8">
        <v>3578644578</v>
      </c>
    </row>
    <row r="21" spans="1:19" ht="18.75" x14ac:dyDescent="0.4">
      <c r="A21" s="7" t="s">
        <v>109</v>
      </c>
      <c r="C21" s="7" t="s">
        <v>141</v>
      </c>
      <c r="E21" s="8">
        <v>6980000</v>
      </c>
      <c r="G21" s="8">
        <v>1400</v>
      </c>
      <c r="I21" s="8">
        <v>0</v>
      </c>
      <c r="K21" s="8">
        <v>0</v>
      </c>
      <c r="M21" s="8">
        <v>0</v>
      </c>
      <c r="O21" s="8">
        <v>9772000000</v>
      </c>
      <c r="Q21" s="8">
        <v>0</v>
      </c>
      <c r="S21" s="8">
        <v>9772000000</v>
      </c>
    </row>
    <row r="22" spans="1:19" ht="18.75" x14ac:dyDescent="0.4">
      <c r="A22" s="7" t="s">
        <v>48</v>
      </c>
      <c r="C22" s="7" t="s">
        <v>132</v>
      </c>
      <c r="E22" s="8">
        <v>14200000</v>
      </c>
      <c r="G22" s="8">
        <v>800</v>
      </c>
      <c r="I22" s="8">
        <v>0</v>
      </c>
      <c r="K22" s="8">
        <v>0</v>
      </c>
      <c r="M22" s="8">
        <v>0</v>
      </c>
      <c r="O22" s="8">
        <v>11360000000</v>
      </c>
      <c r="Q22" s="8">
        <v>0</v>
      </c>
      <c r="S22" s="8">
        <v>11360000000</v>
      </c>
    </row>
    <row r="23" spans="1:19" ht="18.75" x14ac:dyDescent="0.4">
      <c r="A23" s="7" t="s">
        <v>23</v>
      </c>
      <c r="C23" s="7" t="s">
        <v>142</v>
      </c>
      <c r="E23" s="8">
        <v>23350000</v>
      </c>
      <c r="G23" s="8">
        <v>1624</v>
      </c>
      <c r="I23" s="8">
        <v>0</v>
      </c>
      <c r="K23" s="8">
        <v>0</v>
      </c>
      <c r="M23" s="8">
        <v>0</v>
      </c>
      <c r="O23" s="8">
        <f>37920400000-34290000000</f>
        <v>3630400000</v>
      </c>
      <c r="Q23" s="8">
        <v>0</v>
      </c>
      <c r="S23" s="8">
        <f>O23</f>
        <v>3630400000</v>
      </c>
    </row>
    <row r="24" spans="1:19" ht="18.75" x14ac:dyDescent="0.4">
      <c r="A24" s="7" t="s">
        <v>20</v>
      </c>
      <c r="C24" s="7" t="s">
        <v>143</v>
      </c>
      <c r="E24" s="8">
        <v>6019338</v>
      </c>
      <c r="G24" s="8">
        <v>936</v>
      </c>
      <c r="I24" s="8">
        <v>0</v>
      </c>
      <c r="K24" s="8">
        <v>0</v>
      </c>
      <c r="M24" s="8">
        <v>0</v>
      </c>
      <c r="O24" s="8">
        <v>5634100368</v>
      </c>
      <c r="Q24" s="8">
        <v>0</v>
      </c>
      <c r="S24" s="8">
        <v>5634100368</v>
      </c>
    </row>
    <row r="25" spans="1:19" ht="17.25" customHeight="1" x14ac:dyDescent="0.4">
      <c r="A25" s="7" t="s">
        <v>21</v>
      </c>
      <c r="C25" s="7" t="s">
        <v>144</v>
      </c>
      <c r="E25" s="8">
        <v>558213</v>
      </c>
      <c r="G25" s="8">
        <v>11000</v>
      </c>
      <c r="I25" s="8">
        <v>0</v>
      </c>
      <c r="K25" s="8">
        <v>0</v>
      </c>
      <c r="M25" s="8">
        <v>0</v>
      </c>
      <c r="O25" s="8">
        <v>6140343000</v>
      </c>
      <c r="Q25" s="8">
        <v>0</v>
      </c>
      <c r="S25" s="8">
        <v>6140343000</v>
      </c>
    </row>
    <row r="26" spans="1:19" ht="18.75" x14ac:dyDescent="0.4">
      <c r="A26" s="7" t="s">
        <v>21</v>
      </c>
      <c r="C26" s="7" t="s">
        <v>145</v>
      </c>
      <c r="E26" s="8">
        <v>558213</v>
      </c>
      <c r="G26" s="8">
        <v>38000</v>
      </c>
      <c r="I26" s="8">
        <v>0</v>
      </c>
      <c r="K26" s="8">
        <v>0</v>
      </c>
      <c r="M26" s="8">
        <v>0</v>
      </c>
      <c r="O26" s="8">
        <v>21212094000</v>
      </c>
      <c r="Q26" s="8">
        <v>0</v>
      </c>
      <c r="S26" s="8">
        <v>21212094000</v>
      </c>
    </row>
    <row r="27" spans="1:19" ht="18.75" x14ac:dyDescent="0.4">
      <c r="A27" s="7" t="s">
        <v>36</v>
      </c>
      <c r="C27" s="7" t="s">
        <v>131</v>
      </c>
      <c r="E27" s="8">
        <v>1717452</v>
      </c>
      <c r="G27" s="8">
        <v>3000</v>
      </c>
      <c r="I27" s="8">
        <v>0</v>
      </c>
      <c r="K27" s="8">
        <v>0</v>
      </c>
      <c r="M27" s="8">
        <v>0</v>
      </c>
      <c r="O27" s="8">
        <v>5152356000</v>
      </c>
      <c r="Q27" s="8">
        <v>0</v>
      </c>
      <c r="S27" s="8">
        <v>5152356000</v>
      </c>
    </row>
    <row r="28" spans="1:19" ht="18.75" x14ac:dyDescent="0.4">
      <c r="A28" s="7" t="s">
        <v>40</v>
      </c>
      <c r="C28" s="7" t="s">
        <v>131</v>
      </c>
      <c r="E28" s="8">
        <v>3000000</v>
      </c>
      <c r="G28" s="8">
        <v>20</v>
      </c>
      <c r="I28" s="8">
        <v>0</v>
      </c>
      <c r="K28" s="8">
        <v>0</v>
      </c>
      <c r="M28" s="8">
        <v>0</v>
      </c>
      <c r="O28" s="8">
        <v>60000000</v>
      </c>
      <c r="Q28" s="8">
        <v>0</v>
      </c>
      <c r="S28" s="8">
        <v>60000000</v>
      </c>
    </row>
    <row r="29" spans="1:19" ht="18.75" x14ac:dyDescent="0.4">
      <c r="A29" s="7" t="s">
        <v>32</v>
      </c>
      <c r="C29" s="7" t="s">
        <v>146</v>
      </c>
      <c r="E29" s="8">
        <v>10110397</v>
      </c>
      <c r="G29" s="8">
        <v>740</v>
      </c>
      <c r="I29" s="8">
        <v>7481693780</v>
      </c>
      <c r="K29" s="8">
        <v>374814848</v>
      </c>
      <c r="M29" s="8">
        <v>7106878932</v>
      </c>
      <c r="O29" s="8">
        <v>7481693780</v>
      </c>
      <c r="Q29" s="8">
        <v>374814848</v>
      </c>
      <c r="S29" s="8">
        <v>7106878932</v>
      </c>
    </row>
    <row r="30" spans="1:19" ht="18.75" x14ac:dyDescent="0.4">
      <c r="A30" s="7" t="s">
        <v>22</v>
      </c>
      <c r="C30" s="7" t="s">
        <v>143</v>
      </c>
      <c r="E30" s="8">
        <v>1899999</v>
      </c>
      <c r="G30" s="8">
        <v>3400</v>
      </c>
      <c r="I30" s="8">
        <v>0</v>
      </c>
      <c r="K30" s="8">
        <v>0</v>
      </c>
      <c r="M30" s="8">
        <v>0</v>
      </c>
      <c r="O30" s="8">
        <v>6459996600</v>
      </c>
      <c r="Q30" s="8">
        <v>0</v>
      </c>
      <c r="S30" s="8">
        <v>6459996600</v>
      </c>
    </row>
    <row r="31" spans="1:19" ht="18.75" x14ac:dyDescent="0.4">
      <c r="A31" s="7" t="s">
        <v>113</v>
      </c>
      <c r="C31" s="7" t="s">
        <v>147</v>
      </c>
      <c r="E31" s="8">
        <v>14341989</v>
      </c>
      <c r="G31" s="8">
        <v>1100</v>
      </c>
      <c r="I31" s="8">
        <v>0</v>
      </c>
      <c r="K31" s="8">
        <v>0</v>
      </c>
      <c r="M31" s="8">
        <v>0</v>
      </c>
      <c r="O31" s="8">
        <v>15776187900</v>
      </c>
      <c r="Q31" s="8">
        <v>0</v>
      </c>
      <c r="S31" s="8">
        <v>15776187900</v>
      </c>
    </row>
    <row r="32" spans="1:19" ht="18.75" x14ac:dyDescent="0.4">
      <c r="A32" s="7" t="s">
        <v>111</v>
      </c>
      <c r="C32" s="7" t="s">
        <v>132</v>
      </c>
      <c r="E32" s="8">
        <v>7123249</v>
      </c>
      <c r="G32" s="8">
        <v>700</v>
      </c>
      <c r="I32" s="8">
        <v>0</v>
      </c>
      <c r="K32" s="8">
        <v>0</v>
      </c>
      <c r="M32" s="8">
        <v>0</v>
      </c>
      <c r="O32" s="8">
        <v>4986274300</v>
      </c>
      <c r="Q32" s="8">
        <v>0</v>
      </c>
      <c r="S32" s="8">
        <v>4986274300</v>
      </c>
    </row>
    <row r="33" spans="1:19" ht="18.75" x14ac:dyDescent="0.4">
      <c r="A33" s="7" t="s">
        <v>110</v>
      </c>
      <c r="C33" s="7" t="s">
        <v>148</v>
      </c>
      <c r="E33" s="8">
        <v>13200000</v>
      </c>
      <c r="G33" s="8">
        <v>450</v>
      </c>
      <c r="I33" s="8">
        <v>0</v>
      </c>
      <c r="K33" s="8">
        <v>0</v>
      </c>
      <c r="M33" s="8">
        <v>0</v>
      </c>
      <c r="O33" s="8">
        <v>5940000000</v>
      </c>
      <c r="Q33" s="8">
        <v>0</v>
      </c>
      <c r="S33" s="8">
        <v>5940000000</v>
      </c>
    </row>
    <row r="34" spans="1:19" ht="18.75" x14ac:dyDescent="0.4">
      <c r="A34" s="7" t="s">
        <v>50</v>
      </c>
      <c r="C34" s="7" t="s">
        <v>149</v>
      </c>
      <c r="E34" s="8">
        <v>360000</v>
      </c>
      <c r="G34" s="8">
        <v>1000</v>
      </c>
      <c r="I34" s="8">
        <v>0</v>
      </c>
      <c r="K34" s="8">
        <v>0</v>
      </c>
      <c r="M34" s="8">
        <v>0</v>
      </c>
      <c r="O34" s="8">
        <v>360000000</v>
      </c>
      <c r="Q34" s="8">
        <v>20684312</v>
      </c>
      <c r="S34" s="8">
        <v>339315688</v>
      </c>
    </row>
    <row r="35" spans="1:19" ht="18.75" x14ac:dyDescent="0.4">
      <c r="A35" s="7" t="s">
        <v>107</v>
      </c>
      <c r="C35" s="7" t="s">
        <v>150</v>
      </c>
      <c r="E35" s="8">
        <v>1500000</v>
      </c>
      <c r="G35" s="8">
        <v>150</v>
      </c>
      <c r="I35" s="8">
        <v>0</v>
      </c>
      <c r="K35" s="8">
        <v>0</v>
      </c>
      <c r="M35" s="8">
        <v>0</v>
      </c>
      <c r="O35" s="8">
        <v>225000000</v>
      </c>
      <c r="Q35" s="8">
        <v>0</v>
      </c>
      <c r="S35" s="8">
        <v>225000000</v>
      </c>
    </row>
    <row r="36" spans="1:19" ht="18.75" x14ac:dyDescent="0.4">
      <c r="A36" s="10" t="s">
        <v>105</v>
      </c>
      <c r="C36" s="7" t="s">
        <v>151</v>
      </c>
      <c r="E36" s="8">
        <v>200000</v>
      </c>
      <c r="G36" s="8">
        <v>2350</v>
      </c>
      <c r="I36" s="11">
        <v>0</v>
      </c>
      <c r="K36" s="11">
        <v>0</v>
      </c>
      <c r="M36" s="11">
        <v>0</v>
      </c>
      <c r="O36" s="11">
        <v>470000000</v>
      </c>
      <c r="Q36" s="11">
        <v>0</v>
      </c>
      <c r="S36" s="11">
        <v>470000000</v>
      </c>
    </row>
    <row r="37" spans="1:19" ht="21" x14ac:dyDescent="0.4">
      <c r="A37" s="13" t="s">
        <v>53</v>
      </c>
      <c r="C37" s="8"/>
      <c r="E37" s="8"/>
      <c r="G37" s="8"/>
      <c r="I37" s="14">
        <v>11141225530</v>
      </c>
      <c r="K37" s="14">
        <v>455702020</v>
      </c>
      <c r="M37" s="14">
        <v>10685523510</v>
      </c>
      <c r="O37" s="14">
        <f>SUM(O8:O36)</f>
        <v>260214074643</v>
      </c>
      <c r="Q37" s="14">
        <v>482494160</v>
      </c>
      <c r="S37" s="14">
        <f>SUM(S8:S36)</f>
        <v>259731580483</v>
      </c>
    </row>
    <row r="38" spans="1:19" x14ac:dyDescent="0.4">
      <c r="I38" s="20"/>
      <c r="O38" s="20"/>
    </row>
    <row r="39" spans="1:19" x14ac:dyDescent="0.4">
      <c r="O39" s="20"/>
    </row>
    <row r="40" spans="1:19" x14ac:dyDescent="0.4">
      <c r="O40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Ghazaleh Khademian</cp:lastModifiedBy>
  <dcterms:created xsi:type="dcterms:W3CDTF">2026-05-24T08:54:36Z</dcterms:created>
  <dcterms:modified xsi:type="dcterms:W3CDTF">2026-05-26T05:41:41Z</dcterms:modified>
</cp:coreProperties>
</file>