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5\"/>
    </mc:Choice>
  </mc:AlternateContent>
  <xr:revisionPtr revIDLastSave="0" documentId="13_ncr:1_{30E49168-4E11-41E1-8BF1-723106AFFF26}" xr6:coauthVersionLast="47" xr6:coauthVersionMax="47" xr10:uidLastSave="{00000000-0000-0000-0000-000000000000}"/>
  <bookViews>
    <workbookView xWindow="-120" yWindow="-120" windowWidth="29040" windowHeight="15840" tabRatio="1000" activeTab="5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مشتقه'!$A$1:$AS$10</definedName>
    <definedName name="_xlnm.Print_Area" localSheetId="2">'تعدیل قیمت'!$A$1:$N$41</definedName>
    <definedName name="_xlnm.Print_Area" localSheetId="4">درآمد!$A$1:$K$11</definedName>
    <definedName name="_xlnm.Print_Area" localSheetId="6">'درآمد سپرده بانکی'!$A$1:$F$11</definedName>
    <definedName name="_xlnm.Print_Area" localSheetId="5">'درآمد سرمایه گذاری در سهام'!$A$1:$W$55</definedName>
    <definedName name="_xlnm.Print_Area" localSheetId="8">'درآمد سود سهام'!$A$1:$T$35</definedName>
    <definedName name="_xlnm.Print_Area" localSheetId="11">'درآمد ناشی از تغییر قیمت اوراق'!$A$1:$Q$41</definedName>
    <definedName name="_xlnm.Print_Area" localSheetId="10">'درآمد ناشی از فروش'!$A$1:$Q$40</definedName>
    <definedName name="_xlnm.Print_Area" localSheetId="7">'سایر درآمدها'!$A$1:$G$10</definedName>
    <definedName name="_xlnm.Print_Area" localSheetId="3">سپرده!$A$1:$M$13</definedName>
    <definedName name="_xlnm.Print_Area" localSheetId="9">'سود سپرده بانکی'!$A$1:$M$11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5" i="9" l="1"/>
  <c r="U55" i="9"/>
  <c r="U17" i="9"/>
  <c r="N17" i="9"/>
  <c r="S35" i="15"/>
  <c r="S22" i="15"/>
  <c r="O22" i="15"/>
  <c r="F10" i="8"/>
  <c r="J11" i="8" l="1"/>
  <c r="H11" i="8"/>
  <c r="L13" i="7"/>
  <c r="C11" i="18"/>
  <c r="Q41" i="21"/>
  <c r="Q40" i="21"/>
  <c r="O40" i="21"/>
  <c r="M8" i="18"/>
  <c r="G8" i="18"/>
  <c r="O35" i="15"/>
  <c r="Z42" i="2"/>
  <c r="Z41" i="2"/>
</calcChain>
</file>

<file path=xl/sharedStrings.xml><?xml version="1.0" encoding="utf-8"?>
<sst xmlns="http://schemas.openxmlformats.org/spreadsheetml/2006/main" count="471" uniqueCount="162">
  <si>
    <t>صندوق سرمايه گذاري مشترک يکم سامان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</si>
  <si>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</si>
  <si>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</si>
  <si>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</si>
  <si>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</si>
  <si>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</si>
  <si>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</si>
  <si>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</si>
  <si>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</si>
  <si>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</si>
  <si>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</si>
  <si>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</si>
  <si>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</si>
  <si>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</si>
  <si>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</si>
  <si>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</si>
  <si>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</si>
  <si>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</si>
  <si>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</si>
  <si>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</si>
  <si>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</si>
  <si>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</si>
  <si>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</si>
  <si>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</si>
  <si>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</si>
  <si>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</si>
  <si>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</si>
  <si>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</si>
  <si>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</si>
  <si>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</si>
  <si>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</si>
  <si>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</si>
  <si>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</si>
  <si>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</si>
  <si>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</si>
  <si>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</si>
  <si>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</si>
  <si>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</si>
  <si>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</si>
  <si>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</si>
  <si>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</si>
  <si>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</si>
  <si>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</si>
  <si>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</si>
  <si>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</si>
  <si>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</si>
  <si>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</si>
  <si>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</si>
  <si>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</si>
  <si>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</si>
  <si>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</si>
  <si>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</si>
  <si>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</si>
  <si>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</si>
  <si>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</si>
  <si>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</si>
  <si>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</si>
  <si>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</si>
  <si>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</si>
  <si>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</si>
  <si>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</si>
  <si>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</si>
  <si>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</si>
  <si>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</si>
  <si>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</si>
  <si>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</si>
  <si>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</si>
  <si>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</si>
  <si>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</si>
  <si>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</si>
  <si>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</si>
  <si>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</si>
  <si>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</si>
  <si>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</si>
  <si>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</si>
  <si>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</si>
  <si>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آصف</t>
  </si>
  <si>
    <t>سپرده کوتاه مدت بانک تجارت مطهری 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</si>
  <si>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</si>
  <si>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</si>
  <si>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</si>
  <si>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</si>
  <si>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</si>
  <si>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</si>
  <si>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</si>
  <si>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</si>
  <si>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</si>
  <si>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</si>
  <si>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</si>
  <si>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</si>
  <si>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</si>
  <si>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</si>
  <si>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</si>
  <si>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</si>
  <si>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</si>
  <si>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</si>
  <si>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</si>
  <si>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</si>
  <si>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</si>
  <si>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فناوران</t>
  </si>
  <si>
    <t>پویا</t>
  </si>
  <si>
    <t>مدیریت نیروگاهی ایرانیان مپنا</t>
  </si>
  <si>
    <t>ایمن خودرو شرق</t>
  </si>
  <si>
    <t>پالایش نفت تبریز</t>
  </si>
  <si>
    <t>کربن‌ ایران‌</t>
  </si>
  <si>
    <t>گروه مالی صبا تامین</t>
  </si>
  <si>
    <t>صنایع مس افق کرمان</t>
  </si>
  <si>
    <t>ح . کاشی‌ الوند</t>
  </si>
  <si>
    <t>سرمایه گذاری صدرتامین</t>
  </si>
  <si>
    <t>گروه انتخاب الکترونیک آرمان</t>
  </si>
  <si>
    <t>ح . سرمایه‌گذاری‌ سپه‌</t>
  </si>
  <si>
    <t>صنایع الکترونیک مادیران</t>
  </si>
  <si>
    <t>سرمایه گذاری گروه توسعه ملی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</si>
  <si>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</si>
  <si>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</si>
  <si>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</si>
  <si>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</si>
  <si>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خاورمیانه مهستان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</si>
  <si>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</si>
  <si>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</si>
  <si>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</si>
  <si>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</si>
  <si>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</si>
  <si>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</si>
  <si>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</si>
  <si>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</si>
  <si>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</si>
  <si>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</si>
  <si>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</si>
  <si>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</si>
  <si>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1404/05/12</t>
  </si>
  <si>
    <t>1404/12/10</t>
  </si>
  <si>
    <t>1404/04/31</t>
  </si>
  <si>
    <t>1404/11/21</t>
  </si>
  <si>
    <t>1404/08/24</t>
  </si>
  <si>
    <t>1404/05/13</t>
  </si>
  <si>
    <t>1404/05/04</t>
  </si>
  <si>
    <t>1404/04/29</t>
  </si>
  <si>
    <t>1404/05/08</t>
  </si>
  <si>
    <t>1404/09/22</t>
  </si>
  <si>
    <t>1404/06/23</t>
  </si>
  <si>
    <t>1404/06/17</t>
  </si>
  <si>
    <t>1404/06/31</t>
  </si>
  <si>
    <t>1405/01/30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</si>
  <si>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</si>
  <si>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</si>
  <si>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</si>
  <si>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</si>
  <si>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</si>
  <si>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</si>
  <si>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</si>
  <si>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</si>
  <si>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</si>
  <si>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</si>
  <si>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</si>
  <si>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</si>
  <si>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خاورمیانه</t>
  </si>
  <si>
    <t xml:space="preserve">بانک سامان </t>
  </si>
  <si>
    <t>حساب جاری بانک سامان</t>
  </si>
  <si>
    <t>سپرده کوتاه مدت بانک سامان</t>
  </si>
  <si>
    <t xml:space="preserve">سپرده کوتاه مدت بانک سامان 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</si>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</sst>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top"/>
    </xf>
    <xf numFmtId="9" fontId="4" fillId="0" borderId="2" xfId="0" applyNumberFormat="1" applyFont="1" applyFill="1" applyBorder="1" applyAlignment="1">
      <alignment horizontal="right" vertical="top"/>
    </xf>
    <xf numFmtId="9" fontId="4" fillId="0" borderId="0" xfId="0" applyNumberFormat="1" applyFont="1" applyFill="1" applyAlignment="1">
      <alignment horizontal="right" vertical="top"/>
    </xf>
    <xf numFmtId="9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view="pageBreakPreview" topLeftCell="A25" zoomScaleNormal="100" zoomScaleSheetLayoutView="100" workbookViewId="0">
      <selection activeCell="X48" sqref="X48"/>
    </sheetView>
  </sheetViews>
  <sheetFormatPr defaultRowHeight="15.75" x14ac:dyDescent="0.4"/>
  <cols>
    <col min="1" max="1" width="3.8554687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2.5703125" style="17" bestFit="1" customWidth="1"/>
    <col min="7" max="7" width="1.28515625" style="17" customWidth="1"/>
    <col min="8" max="8" width="18.5703125" style="17" bestFit="1" customWidth="1"/>
    <col min="9" max="9" width="1.28515625" style="17" customWidth="1"/>
    <col min="10" max="10" width="18" style="17" bestFit="1" customWidth="1"/>
    <col min="11" max="11" width="1.28515625" style="17" customWidth="1"/>
    <col min="12" max="12" width="5.5703125" style="17" bestFit="1" customWidth="1"/>
    <col min="13" max="13" width="1.28515625" style="17" customWidth="1"/>
    <col min="14" max="14" width="12.85546875" style="17" bestFit="1" customWidth="1"/>
    <col min="15" max="15" width="1.28515625" style="17" customWidth="1"/>
    <col min="16" max="16" width="5.5703125" style="17" bestFit="1" customWidth="1"/>
    <col min="17" max="17" width="1.28515625" style="17" customWidth="1"/>
    <col min="18" max="18" width="10.28515625" style="17" bestFit="1" customWidth="1"/>
    <col min="19" max="19" width="1.28515625" style="17" customWidth="1"/>
    <col min="20" max="20" width="12.7109375" style="17" bestFit="1" customWidth="1"/>
    <col min="21" max="21" width="1.28515625" style="17" customWidth="1"/>
    <col min="22" max="22" width="16.42578125" style="17" bestFit="1" customWidth="1"/>
    <col min="23" max="23" width="1.28515625" style="17" customWidth="1"/>
    <col min="24" max="24" width="18.85546875" style="17" bestFit="1" customWidth="1"/>
    <col min="25" max="25" width="1.28515625" style="17" customWidth="1"/>
    <col min="26" max="26" width="18.42578125" style="17" bestFit="1" customWidth="1"/>
    <col min="27" max="27" width="1.28515625" style="17" customWidth="1"/>
    <col min="28" max="28" width="19.140625" style="17" bestFit="1" customWidth="1"/>
    <col min="29" max="29" width="0.28515625" style="17" customWidth="1"/>
    <col min="30" max="16384" width="9.140625" style="17"/>
  </cols>
  <sheetData>
    <row r="1" spans="1:28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ht="25.5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24" x14ac:dyDescent="0.4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24" x14ac:dyDescent="0.4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21" x14ac:dyDescent="0.4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21" x14ac:dyDescent="0.4">
      <c r="F7" s="18"/>
      <c r="G7" s="18"/>
      <c r="H7" s="18"/>
      <c r="I7" s="18"/>
      <c r="J7" s="18"/>
      <c r="L7" s="41" t="s">
        <v>10</v>
      </c>
      <c r="M7" s="41"/>
      <c r="N7" s="41"/>
      <c r="O7" s="18"/>
      <c r="P7" s="41" t="s">
        <v>11</v>
      </c>
      <c r="Q7" s="41"/>
      <c r="R7" s="41"/>
      <c r="T7" s="18"/>
      <c r="U7" s="18"/>
      <c r="V7" s="18"/>
      <c r="W7" s="18"/>
      <c r="X7" s="18"/>
      <c r="Y7" s="18"/>
      <c r="Z7" s="18"/>
      <c r="AA7" s="18"/>
      <c r="AB7" s="18"/>
    </row>
    <row r="8" spans="1:28" ht="21" x14ac:dyDescent="0.4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4">
      <c r="A9" s="39" t="s">
        <v>19</v>
      </c>
      <c r="B9" s="39"/>
      <c r="C9" s="39"/>
      <c r="E9" s="40">
        <v>31541785</v>
      </c>
      <c r="F9" s="40"/>
      <c r="H9" s="5">
        <v>141690884363</v>
      </c>
      <c r="J9" s="5">
        <v>191856537721.953</v>
      </c>
      <c r="L9" s="5">
        <v>0</v>
      </c>
      <c r="N9" s="5">
        <v>0</v>
      </c>
      <c r="P9" s="5">
        <v>0</v>
      </c>
      <c r="R9" s="5">
        <v>0</v>
      </c>
      <c r="T9" s="5">
        <v>31541785</v>
      </c>
      <c r="V9" s="5">
        <v>4904</v>
      </c>
      <c r="X9" s="5">
        <v>141690884363</v>
      </c>
      <c r="Z9" s="5">
        <v>153485230177.56299</v>
      </c>
      <c r="AB9" s="6">
        <v>5.8</v>
      </c>
    </row>
    <row r="10" spans="1:28" ht="18.75" x14ac:dyDescent="0.4">
      <c r="A10" s="37" t="s">
        <v>20</v>
      </c>
      <c r="B10" s="37"/>
      <c r="C10" s="37"/>
      <c r="E10" s="34">
        <v>18358980</v>
      </c>
      <c r="F10" s="34"/>
      <c r="H10" s="8">
        <v>63660544704</v>
      </c>
      <c r="J10" s="8">
        <v>126244261036.278</v>
      </c>
      <c r="L10" s="8">
        <v>0</v>
      </c>
      <c r="N10" s="8">
        <v>0</v>
      </c>
      <c r="P10" s="20">
        <v>0</v>
      </c>
      <c r="Q10" s="21"/>
      <c r="R10" s="20">
        <v>0</v>
      </c>
      <c r="S10" s="21"/>
      <c r="T10" s="20">
        <v>18358980</v>
      </c>
      <c r="V10" s="8">
        <v>5544</v>
      </c>
      <c r="X10" s="8">
        <v>63660544704</v>
      </c>
      <c r="Z10" s="8">
        <v>100995408829.022</v>
      </c>
      <c r="AB10" s="9">
        <v>3.81</v>
      </c>
    </row>
    <row r="11" spans="1:28" ht="18.75" x14ac:dyDescent="0.4">
      <c r="A11" s="37" t="s">
        <v>21</v>
      </c>
      <c r="B11" s="37"/>
      <c r="C11" s="37"/>
      <c r="E11" s="34">
        <v>21730560</v>
      </c>
      <c r="F11" s="34"/>
      <c r="H11" s="8">
        <v>90554026104</v>
      </c>
      <c r="J11" s="8">
        <v>281607330991.87201</v>
      </c>
      <c r="L11" s="8">
        <v>0</v>
      </c>
      <c r="N11" s="8">
        <v>0</v>
      </c>
      <c r="P11" s="20">
        <v>0</v>
      </c>
      <c r="Q11" s="21"/>
      <c r="R11" s="20">
        <v>0</v>
      </c>
      <c r="S11" s="21"/>
      <c r="T11" s="20">
        <v>21730559</v>
      </c>
      <c r="V11" s="8">
        <v>10448</v>
      </c>
      <c r="X11" s="8">
        <v>90554021937</v>
      </c>
      <c r="Z11" s="8">
        <v>225285854426.26099</v>
      </c>
      <c r="AB11" s="9">
        <v>8.51</v>
      </c>
    </row>
    <row r="12" spans="1:28" ht="18.75" x14ac:dyDescent="0.4">
      <c r="A12" s="37" t="s">
        <v>22</v>
      </c>
      <c r="B12" s="37"/>
      <c r="C12" s="37"/>
      <c r="E12" s="34">
        <v>2385796</v>
      </c>
      <c r="F12" s="34"/>
      <c r="H12" s="8">
        <v>61400478951</v>
      </c>
      <c r="J12" s="8">
        <v>107785618373.76801</v>
      </c>
      <c r="L12" s="8">
        <v>0</v>
      </c>
      <c r="N12" s="8">
        <v>0</v>
      </c>
      <c r="P12" s="20">
        <v>0</v>
      </c>
      <c r="Q12" s="21"/>
      <c r="R12" s="20">
        <v>0</v>
      </c>
      <c r="S12" s="21"/>
      <c r="T12" s="20">
        <v>2385796</v>
      </c>
      <c r="V12" s="8">
        <v>36424</v>
      </c>
      <c r="X12" s="8">
        <v>61400478951</v>
      </c>
      <c r="Z12" s="8">
        <v>86228494699.014099</v>
      </c>
      <c r="AB12" s="9">
        <v>3.26</v>
      </c>
    </row>
    <row r="13" spans="1:28" ht="18.75" x14ac:dyDescent="0.4">
      <c r="A13" s="37" t="s">
        <v>23</v>
      </c>
      <c r="B13" s="37"/>
      <c r="C13" s="37"/>
      <c r="E13" s="34">
        <v>23350000</v>
      </c>
      <c r="F13" s="34"/>
      <c r="H13" s="8">
        <v>136036692231</v>
      </c>
      <c r="J13" s="8">
        <v>151991949520</v>
      </c>
      <c r="L13" s="8">
        <v>0</v>
      </c>
      <c r="N13" s="8">
        <v>0</v>
      </c>
      <c r="P13" s="20">
        <v>0</v>
      </c>
      <c r="Q13" s="21"/>
      <c r="R13" s="20">
        <v>0</v>
      </c>
      <c r="S13" s="21"/>
      <c r="T13" s="20">
        <v>32135438</v>
      </c>
      <c r="V13" s="8">
        <v>3813.61</v>
      </c>
      <c r="X13" s="8">
        <v>136036692231</v>
      </c>
      <c r="Z13" s="8">
        <v>121604700536.97301</v>
      </c>
      <c r="AB13" s="9">
        <v>4.59</v>
      </c>
    </row>
    <row r="14" spans="1:28" ht="18.75" x14ac:dyDescent="0.4">
      <c r="A14" s="37" t="s">
        <v>24</v>
      </c>
      <c r="B14" s="37"/>
      <c r="C14" s="37"/>
      <c r="E14" s="34">
        <v>4759004</v>
      </c>
      <c r="F14" s="34"/>
      <c r="H14" s="8">
        <v>17342050800</v>
      </c>
      <c r="J14" s="8">
        <v>29084133881.433701</v>
      </c>
      <c r="L14" s="8">
        <v>0</v>
      </c>
      <c r="N14" s="8">
        <v>0</v>
      </c>
      <c r="P14" s="20">
        <v>0</v>
      </c>
      <c r="Q14" s="21"/>
      <c r="R14" s="20">
        <v>0</v>
      </c>
      <c r="S14" s="21"/>
      <c r="T14" s="20">
        <v>4759003</v>
      </c>
      <c r="V14" s="8">
        <v>4927.21</v>
      </c>
      <c r="X14" s="8">
        <v>17342047156</v>
      </c>
      <c r="Z14" s="8">
        <v>23267349438.193298</v>
      </c>
      <c r="AB14" s="9">
        <v>0.88</v>
      </c>
    </row>
    <row r="15" spans="1:28" ht="18.75" x14ac:dyDescent="0.4">
      <c r="A15" s="37" t="s">
        <v>25</v>
      </c>
      <c r="B15" s="37"/>
      <c r="C15" s="37"/>
      <c r="E15" s="34">
        <v>7485755</v>
      </c>
      <c r="F15" s="34"/>
      <c r="H15" s="8">
        <v>61737909494</v>
      </c>
      <c r="J15" s="8">
        <v>74449742611.1185</v>
      </c>
      <c r="L15" s="8">
        <v>0</v>
      </c>
      <c r="N15" s="8">
        <v>0</v>
      </c>
      <c r="P15" s="20">
        <v>0</v>
      </c>
      <c r="Q15" s="21"/>
      <c r="R15" s="20">
        <v>0</v>
      </c>
      <c r="S15" s="21"/>
      <c r="T15" s="20">
        <v>7485755</v>
      </c>
      <c r="V15" s="8">
        <v>8018.41</v>
      </c>
      <c r="X15" s="8">
        <v>61737909494</v>
      </c>
      <c r="Z15" s="8">
        <v>59559868367.795998</v>
      </c>
      <c r="AB15" s="9">
        <v>2.25</v>
      </c>
    </row>
    <row r="16" spans="1:28" ht="18.75" x14ac:dyDescent="0.4">
      <c r="A16" s="37" t="s">
        <v>26</v>
      </c>
      <c r="B16" s="37"/>
      <c r="C16" s="37"/>
      <c r="E16" s="34">
        <v>1184334</v>
      </c>
      <c r="F16" s="34"/>
      <c r="H16" s="8">
        <v>14332167769</v>
      </c>
      <c r="J16" s="8">
        <v>9401432785.4400005</v>
      </c>
      <c r="L16" s="8">
        <v>0</v>
      </c>
      <c r="N16" s="8">
        <v>0</v>
      </c>
      <c r="P16" s="20">
        <v>0</v>
      </c>
      <c r="Q16" s="21"/>
      <c r="R16" s="20">
        <v>0</v>
      </c>
      <c r="S16" s="21"/>
      <c r="T16" s="20">
        <v>1184334</v>
      </c>
      <c r="V16" s="8">
        <v>6400</v>
      </c>
      <c r="X16" s="8">
        <v>14332167769</v>
      </c>
      <c r="Z16" s="8">
        <v>7521146228.3520002</v>
      </c>
      <c r="AB16" s="9">
        <v>0.28000000000000003</v>
      </c>
    </row>
    <row r="17" spans="1:28" ht="18.75" x14ac:dyDescent="0.4">
      <c r="A17" s="37" t="s">
        <v>27</v>
      </c>
      <c r="B17" s="37"/>
      <c r="C17" s="37"/>
      <c r="E17" s="34">
        <v>13196288</v>
      </c>
      <c r="F17" s="34"/>
      <c r="H17" s="8">
        <v>70934151417</v>
      </c>
      <c r="J17" s="8">
        <v>81053597494.374405</v>
      </c>
      <c r="L17" s="8">
        <v>0</v>
      </c>
      <c r="N17" s="8">
        <v>0</v>
      </c>
      <c r="P17" s="20">
        <v>0</v>
      </c>
      <c r="Q17" s="21"/>
      <c r="R17" s="20">
        <v>0</v>
      </c>
      <c r="S17" s="21"/>
      <c r="T17" s="20">
        <v>13196288</v>
      </c>
      <c r="V17" s="8">
        <v>4952</v>
      </c>
      <c r="X17" s="8">
        <v>70934151417</v>
      </c>
      <c r="Z17" s="8">
        <v>64842877995.499496</v>
      </c>
      <c r="AB17" s="9">
        <v>2.4500000000000002</v>
      </c>
    </row>
    <row r="18" spans="1:28" ht="18.75" x14ac:dyDescent="0.4">
      <c r="A18" s="37" t="s">
        <v>28</v>
      </c>
      <c r="B18" s="37"/>
      <c r="C18" s="37"/>
      <c r="E18" s="34">
        <v>10455805</v>
      </c>
      <c r="F18" s="34"/>
      <c r="H18" s="8">
        <v>80109910721</v>
      </c>
      <c r="J18" s="8">
        <v>63702387191.929001</v>
      </c>
      <c r="L18" s="8">
        <v>0</v>
      </c>
      <c r="N18" s="8">
        <v>0</v>
      </c>
      <c r="P18" s="20">
        <v>0</v>
      </c>
      <c r="Q18" s="21"/>
      <c r="R18" s="20">
        <v>0</v>
      </c>
      <c r="S18" s="21"/>
      <c r="T18" s="20">
        <v>10455805</v>
      </c>
      <c r="V18" s="8">
        <v>4912</v>
      </c>
      <c r="X18" s="8">
        <v>80109910721</v>
      </c>
      <c r="Z18" s="8">
        <v>50961909753.543198</v>
      </c>
      <c r="AB18" s="9">
        <v>1.92</v>
      </c>
    </row>
    <row r="19" spans="1:28" ht="18.75" x14ac:dyDescent="0.4">
      <c r="A19" s="37" t="s">
        <v>29</v>
      </c>
      <c r="B19" s="37"/>
      <c r="C19" s="37"/>
      <c r="E19" s="34">
        <v>19495605</v>
      </c>
      <c r="F19" s="34"/>
      <c r="H19" s="8">
        <v>74269648866</v>
      </c>
      <c r="J19" s="8">
        <v>89760354436.343994</v>
      </c>
      <c r="L19" s="8">
        <v>0</v>
      </c>
      <c r="N19" s="8">
        <v>0</v>
      </c>
      <c r="P19" s="20">
        <v>0</v>
      </c>
      <c r="Q19" s="21"/>
      <c r="R19" s="20">
        <v>0</v>
      </c>
      <c r="S19" s="21"/>
      <c r="T19" s="20">
        <v>19495605</v>
      </c>
      <c r="V19" s="8">
        <v>3712</v>
      </c>
      <c r="X19" s="8">
        <v>74269648866</v>
      </c>
      <c r="Z19" s="8">
        <v>71808283549.075195</v>
      </c>
      <c r="AB19" s="9">
        <v>2.71</v>
      </c>
    </row>
    <row r="20" spans="1:28" ht="18.75" x14ac:dyDescent="0.4">
      <c r="A20" s="37" t="s">
        <v>30</v>
      </c>
      <c r="B20" s="37"/>
      <c r="C20" s="37"/>
      <c r="E20" s="34">
        <v>7197273</v>
      </c>
      <c r="F20" s="34"/>
      <c r="H20" s="8">
        <v>135622456661</v>
      </c>
      <c r="J20" s="8">
        <v>120907932689.49001</v>
      </c>
      <c r="L20" s="8">
        <v>0</v>
      </c>
      <c r="N20" s="8">
        <v>0</v>
      </c>
      <c r="P20" s="20">
        <v>0</v>
      </c>
      <c r="Q20" s="21"/>
      <c r="R20" s="20">
        <v>0</v>
      </c>
      <c r="S20" s="21"/>
      <c r="T20" s="20">
        <v>7197273</v>
      </c>
      <c r="V20" s="8">
        <v>13544</v>
      </c>
      <c r="X20" s="8">
        <v>135622456661</v>
      </c>
      <c r="Z20" s="8">
        <v>96726346151.592194</v>
      </c>
      <c r="AB20" s="9">
        <v>3.65</v>
      </c>
    </row>
    <row r="21" spans="1:28" ht="18.75" x14ac:dyDescent="0.4">
      <c r="A21" s="37" t="s">
        <v>31</v>
      </c>
      <c r="B21" s="37"/>
      <c r="C21" s="37"/>
      <c r="E21" s="34">
        <v>7900206</v>
      </c>
      <c r="F21" s="34"/>
      <c r="H21" s="8">
        <v>97837301507</v>
      </c>
      <c r="J21" s="8">
        <v>106377094621.403</v>
      </c>
      <c r="L21" s="8">
        <v>0</v>
      </c>
      <c r="N21" s="8">
        <v>0</v>
      </c>
      <c r="P21" s="20">
        <v>0</v>
      </c>
      <c r="Q21" s="21"/>
      <c r="R21" s="20">
        <v>0</v>
      </c>
      <c r="S21" s="21"/>
      <c r="T21" s="20">
        <v>7900206</v>
      </c>
      <c r="V21" s="8">
        <v>10856</v>
      </c>
      <c r="X21" s="8">
        <v>97837301507</v>
      </c>
      <c r="Z21" s="8">
        <v>85101675697.122696</v>
      </c>
      <c r="AB21" s="9">
        <v>3.21</v>
      </c>
    </row>
    <row r="22" spans="1:28" ht="18.75" x14ac:dyDescent="0.4">
      <c r="A22" s="37" t="s">
        <v>32</v>
      </c>
      <c r="B22" s="37"/>
      <c r="C22" s="37"/>
      <c r="E22" s="34">
        <v>10110397</v>
      </c>
      <c r="F22" s="34"/>
      <c r="H22" s="8">
        <v>85297812977</v>
      </c>
      <c r="J22" s="8">
        <v>67717644510.532501</v>
      </c>
      <c r="L22" s="8">
        <v>0</v>
      </c>
      <c r="N22" s="8">
        <v>0</v>
      </c>
      <c r="P22" s="20">
        <v>0</v>
      </c>
      <c r="Q22" s="21"/>
      <c r="R22" s="20">
        <v>0</v>
      </c>
      <c r="S22" s="21"/>
      <c r="T22" s="20">
        <v>10110397</v>
      </c>
      <c r="V22" s="8">
        <v>5400</v>
      </c>
      <c r="X22" s="8">
        <v>85297812977</v>
      </c>
      <c r="Z22" s="8">
        <v>54174115608.426003</v>
      </c>
      <c r="AB22" s="9">
        <v>2.0499999999999998</v>
      </c>
    </row>
    <row r="23" spans="1:28" ht="18.75" x14ac:dyDescent="0.4">
      <c r="A23" s="37" t="s">
        <v>33</v>
      </c>
      <c r="B23" s="37"/>
      <c r="C23" s="37"/>
      <c r="E23" s="34">
        <v>1260362</v>
      </c>
      <c r="F23" s="34"/>
      <c r="H23" s="8">
        <v>70136037296</v>
      </c>
      <c r="J23" s="8">
        <v>157903205663.69199</v>
      </c>
      <c r="L23" s="8">
        <v>0</v>
      </c>
      <c r="N23" s="8">
        <v>0</v>
      </c>
      <c r="P23" s="20">
        <v>0</v>
      </c>
      <c r="Q23" s="21"/>
      <c r="R23" s="20">
        <v>0</v>
      </c>
      <c r="S23" s="21"/>
      <c r="T23" s="20">
        <v>1260362</v>
      </c>
      <c r="V23" s="8">
        <v>101008</v>
      </c>
      <c r="X23" s="8">
        <v>70136037296</v>
      </c>
      <c r="Z23" s="8">
        <v>126322564530.95399</v>
      </c>
      <c r="AB23" s="9">
        <v>4.7699999999999996</v>
      </c>
    </row>
    <row r="24" spans="1:28" ht="18.75" x14ac:dyDescent="0.4">
      <c r="A24" s="37" t="s">
        <v>34</v>
      </c>
      <c r="B24" s="37"/>
      <c r="C24" s="37"/>
      <c r="E24" s="34">
        <v>711458</v>
      </c>
      <c r="F24" s="34"/>
      <c r="H24" s="8">
        <v>48714893547</v>
      </c>
      <c r="J24" s="8">
        <v>88534246663.660599</v>
      </c>
      <c r="L24" s="8">
        <v>0</v>
      </c>
      <c r="N24" s="8">
        <v>0</v>
      </c>
      <c r="P24" s="20">
        <v>0</v>
      </c>
      <c r="Q24" s="21"/>
      <c r="R24" s="20">
        <v>0</v>
      </c>
      <c r="S24" s="21"/>
      <c r="T24" s="20">
        <v>711458</v>
      </c>
      <c r="V24" s="8">
        <v>100328</v>
      </c>
      <c r="X24" s="8">
        <v>48714893547</v>
      </c>
      <c r="Z24" s="8">
        <v>70827397330.928497</v>
      </c>
      <c r="AB24" s="9">
        <v>2.67</v>
      </c>
    </row>
    <row r="25" spans="1:28" ht="18.75" x14ac:dyDescent="0.4">
      <c r="A25" s="37" t="s">
        <v>35</v>
      </c>
      <c r="B25" s="37"/>
      <c r="C25" s="37"/>
      <c r="E25" s="34">
        <v>29555554</v>
      </c>
      <c r="F25" s="34"/>
      <c r="H25" s="8">
        <v>55184287583</v>
      </c>
      <c r="J25" s="8">
        <v>100973169381.17799</v>
      </c>
      <c r="L25" s="8">
        <v>0</v>
      </c>
      <c r="N25" s="8">
        <v>0</v>
      </c>
      <c r="P25" s="20">
        <v>0</v>
      </c>
      <c r="Q25" s="21"/>
      <c r="R25" s="20">
        <v>0</v>
      </c>
      <c r="S25" s="21"/>
      <c r="T25" s="20">
        <v>29555554</v>
      </c>
      <c r="V25" s="8">
        <v>2754.41</v>
      </c>
      <c r="X25" s="8">
        <v>55184287583</v>
      </c>
      <c r="Z25" s="8">
        <v>80778828775.837997</v>
      </c>
      <c r="AB25" s="9">
        <v>3.05</v>
      </c>
    </row>
    <row r="26" spans="1:28" ht="18.75" x14ac:dyDescent="0.4">
      <c r="A26" s="37" t="s">
        <v>36</v>
      </c>
      <c r="B26" s="37"/>
      <c r="C26" s="37"/>
      <c r="E26" s="34">
        <v>3848189</v>
      </c>
      <c r="F26" s="34"/>
      <c r="H26" s="8">
        <v>42002944471</v>
      </c>
      <c r="J26" s="8">
        <v>48799695137.603401</v>
      </c>
      <c r="L26" s="8">
        <v>0</v>
      </c>
      <c r="N26" s="8">
        <v>0</v>
      </c>
      <c r="P26" s="8">
        <v>0</v>
      </c>
      <c r="R26" s="8">
        <v>0</v>
      </c>
      <c r="T26" s="8">
        <v>3848189</v>
      </c>
      <c r="V26" s="8">
        <v>10224</v>
      </c>
      <c r="X26" s="8">
        <v>42002944471</v>
      </c>
      <c r="Z26" s="8">
        <v>39039756110.082703</v>
      </c>
      <c r="AB26" s="9">
        <v>1.47</v>
      </c>
    </row>
    <row r="27" spans="1:28" ht="18.75" x14ac:dyDescent="0.4">
      <c r="A27" s="37" t="s">
        <v>37</v>
      </c>
      <c r="B27" s="37"/>
      <c r="C27" s="37"/>
      <c r="E27" s="34">
        <v>101424578</v>
      </c>
      <c r="F27" s="34"/>
      <c r="H27" s="8">
        <v>204728774990</v>
      </c>
      <c r="J27" s="8">
        <v>262068033895.40399</v>
      </c>
      <c r="L27" s="8">
        <v>0</v>
      </c>
      <c r="N27" s="8">
        <v>0</v>
      </c>
      <c r="P27" s="8">
        <v>0</v>
      </c>
      <c r="R27" s="8">
        <v>0</v>
      </c>
      <c r="T27" s="8">
        <v>101424578</v>
      </c>
      <c r="V27" s="8">
        <v>2083.21</v>
      </c>
      <c r="X27" s="8">
        <v>204728774990</v>
      </c>
      <c r="Z27" s="8">
        <v>209655433521.98401</v>
      </c>
      <c r="AB27" s="9">
        <v>7.92</v>
      </c>
    </row>
    <row r="28" spans="1:28" ht="18.75" x14ac:dyDescent="0.4">
      <c r="A28" s="37" t="s">
        <v>38</v>
      </c>
      <c r="B28" s="37"/>
      <c r="C28" s="37"/>
      <c r="E28" s="34">
        <v>5932246</v>
      </c>
      <c r="F28" s="34"/>
      <c r="H28" s="8">
        <v>55090078889</v>
      </c>
      <c r="J28" s="8">
        <v>75816699830.849594</v>
      </c>
      <c r="L28" s="8">
        <v>0</v>
      </c>
      <c r="N28" s="8">
        <v>0</v>
      </c>
      <c r="P28" s="8">
        <v>0</v>
      </c>
      <c r="R28" s="8">
        <v>0</v>
      </c>
      <c r="T28" s="8">
        <v>5932246</v>
      </c>
      <c r="V28" s="8">
        <v>10304</v>
      </c>
      <c r="X28" s="8">
        <v>55090078889</v>
      </c>
      <c r="Z28" s="8">
        <v>60653359864.679703</v>
      </c>
      <c r="AB28" s="9">
        <v>2.29</v>
      </c>
    </row>
    <row r="29" spans="1:28" ht="18.75" x14ac:dyDescent="0.4">
      <c r="A29" s="37" t="s">
        <v>39</v>
      </c>
      <c r="B29" s="37"/>
      <c r="C29" s="37"/>
      <c r="E29" s="34">
        <v>43274421</v>
      </c>
      <c r="F29" s="34"/>
      <c r="H29" s="8">
        <v>77697396018</v>
      </c>
      <c r="J29" s="8">
        <v>61060551629.902702</v>
      </c>
      <c r="L29" s="8">
        <v>0</v>
      </c>
      <c r="N29" s="8">
        <v>0</v>
      </c>
      <c r="P29" s="8">
        <v>0</v>
      </c>
      <c r="R29" s="8">
        <v>0</v>
      </c>
      <c r="T29" s="8">
        <v>43274421</v>
      </c>
      <c r="V29" s="8">
        <v>1137.6099999999999</v>
      </c>
      <c r="X29" s="8">
        <v>77697396018</v>
      </c>
      <c r="Z29" s="8">
        <v>48848870703.019402</v>
      </c>
      <c r="AB29" s="9">
        <v>1.84</v>
      </c>
    </row>
    <row r="30" spans="1:28" ht="18.75" x14ac:dyDescent="0.4">
      <c r="A30" s="37" t="s">
        <v>40</v>
      </c>
      <c r="B30" s="37"/>
      <c r="C30" s="37"/>
      <c r="E30" s="34">
        <v>3000000</v>
      </c>
      <c r="F30" s="34"/>
      <c r="H30" s="8">
        <v>51019281531</v>
      </c>
      <c r="J30" s="8">
        <v>65730941610</v>
      </c>
      <c r="L30" s="8">
        <v>0</v>
      </c>
      <c r="N30" s="8">
        <v>0</v>
      </c>
      <c r="P30" s="8">
        <v>0</v>
      </c>
      <c r="R30" s="8">
        <v>0</v>
      </c>
      <c r="T30" s="8">
        <v>3000000</v>
      </c>
      <c r="V30" s="8">
        <v>22690</v>
      </c>
      <c r="X30" s="8">
        <v>51019281531</v>
      </c>
      <c r="Z30" s="8">
        <v>67543818900</v>
      </c>
      <c r="AB30" s="9">
        <v>2.5499999999999998</v>
      </c>
    </row>
    <row r="31" spans="1:28" ht="18.75" x14ac:dyDescent="0.4">
      <c r="A31" s="37" t="s">
        <v>41</v>
      </c>
      <c r="B31" s="37"/>
      <c r="C31" s="37"/>
      <c r="E31" s="34">
        <v>1256500</v>
      </c>
      <c r="F31" s="34"/>
      <c r="H31" s="8">
        <v>7911683325</v>
      </c>
      <c r="J31" s="8">
        <v>7680209490.8000002</v>
      </c>
      <c r="L31" s="8">
        <v>0</v>
      </c>
      <c r="N31" s="8">
        <v>0</v>
      </c>
      <c r="P31" s="8">
        <v>0</v>
      </c>
      <c r="R31" s="8">
        <v>0</v>
      </c>
      <c r="T31" s="8">
        <v>1256500</v>
      </c>
      <c r="V31" s="8">
        <v>4928</v>
      </c>
      <c r="X31" s="8">
        <v>7911683325</v>
      </c>
      <c r="Z31" s="8">
        <v>6144167592.6400003</v>
      </c>
      <c r="AB31" s="9">
        <v>0.23</v>
      </c>
    </row>
    <row r="32" spans="1:28" ht="18.75" x14ac:dyDescent="0.4">
      <c r="A32" s="37" t="s">
        <v>42</v>
      </c>
      <c r="B32" s="37"/>
      <c r="C32" s="37"/>
      <c r="E32" s="34">
        <v>3522150</v>
      </c>
      <c r="F32" s="34"/>
      <c r="H32" s="8">
        <v>35420619942</v>
      </c>
      <c r="J32" s="8">
        <v>61999947866.07</v>
      </c>
      <c r="L32" s="8">
        <v>0</v>
      </c>
      <c r="N32" s="8">
        <v>0</v>
      </c>
      <c r="P32" s="8">
        <v>0</v>
      </c>
      <c r="R32" s="8">
        <v>0</v>
      </c>
      <c r="T32" s="8">
        <v>3522150</v>
      </c>
      <c r="V32" s="8">
        <v>14192</v>
      </c>
      <c r="X32" s="8">
        <v>35420619942</v>
      </c>
      <c r="Z32" s="8">
        <v>49599958292.856003</v>
      </c>
      <c r="AB32" s="9">
        <v>1.87</v>
      </c>
    </row>
    <row r="33" spans="1:28" ht="18.75" x14ac:dyDescent="0.4">
      <c r="A33" s="37" t="s">
        <v>43</v>
      </c>
      <c r="B33" s="37"/>
      <c r="C33" s="37"/>
      <c r="E33" s="34">
        <v>30300084</v>
      </c>
      <c r="F33" s="34"/>
      <c r="H33" s="8">
        <v>184944021804</v>
      </c>
      <c r="J33" s="8">
        <v>411601682960.80902</v>
      </c>
      <c r="L33" s="8">
        <v>0</v>
      </c>
      <c r="N33" s="8">
        <v>0</v>
      </c>
      <c r="P33" s="8">
        <v>0</v>
      </c>
      <c r="R33" s="8">
        <v>0</v>
      </c>
      <c r="T33" s="8">
        <v>30300084</v>
      </c>
      <c r="V33" s="8">
        <v>10952</v>
      </c>
      <c r="X33" s="8">
        <v>184944021804</v>
      </c>
      <c r="Z33" s="8">
        <v>329281346368.64697</v>
      </c>
      <c r="AB33" s="9">
        <v>12.43</v>
      </c>
    </row>
    <row r="34" spans="1:28" ht="18.75" x14ac:dyDescent="0.4">
      <c r="A34" s="37" t="s">
        <v>44</v>
      </c>
      <c r="B34" s="37"/>
      <c r="C34" s="37"/>
      <c r="E34" s="34">
        <v>5471764</v>
      </c>
      <c r="F34" s="34"/>
      <c r="H34" s="8">
        <v>78066622882</v>
      </c>
      <c r="J34" s="8">
        <v>108697934630.886</v>
      </c>
      <c r="L34" s="8">
        <v>0</v>
      </c>
      <c r="N34" s="8">
        <v>0</v>
      </c>
      <c r="P34" s="8">
        <v>0</v>
      </c>
      <c r="R34" s="8">
        <v>0</v>
      </c>
      <c r="T34" s="8">
        <v>5471764</v>
      </c>
      <c r="V34" s="8">
        <v>16016</v>
      </c>
      <c r="X34" s="8">
        <v>78066622882</v>
      </c>
      <c r="Z34" s="8">
        <v>86958347704.708496</v>
      </c>
      <c r="AB34" s="9">
        <v>3.28</v>
      </c>
    </row>
    <row r="35" spans="1:28" ht="18.75" x14ac:dyDescent="0.4">
      <c r="A35" s="37" t="s">
        <v>45</v>
      </c>
      <c r="B35" s="37"/>
      <c r="C35" s="37"/>
      <c r="E35" s="34">
        <v>257500</v>
      </c>
      <c r="F35" s="34"/>
      <c r="H35" s="8">
        <v>4208347531</v>
      </c>
      <c r="J35" s="8">
        <v>4003834256.75</v>
      </c>
      <c r="L35" s="8">
        <v>0</v>
      </c>
      <c r="N35" s="8">
        <v>0</v>
      </c>
      <c r="P35" s="8">
        <v>0</v>
      </c>
      <c r="R35" s="8">
        <v>0</v>
      </c>
      <c r="T35" s="8">
        <v>257500</v>
      </c>
      <c r="V35" s="8">
        <v>12536</v>
      </c>
      <c r="X35" s="8">
        <v>4208347531</v>
      </c>
      <c r="Z35" s="8">
        <v>3203067405.4000001</v>
      </c>
      <c r="AB35" s="9">
        <v>0.12</v>
      </c>
    </row>
    <row r="36" spans="1:28" ht="18.75" x14ac:dyDescent="0.4">
      <c r="A36" s="37" t="s">
        <v>46</v>
      </c>
      <c r="B36" s="37"/>
      <c r="C36" s="37"/>
      <c r="E36" s="34">
        <v>7196401</v>
      </c>
      <c r="F36" s="34"/>
      <c r="H36" s="8">
        <v>80422610234</v>
      </c>
      <c r="J36" s="8">
        <v>87831505689.320999</v>
      </c>
      <c r="L36" s="8">
        <v>0</v>
      </c>
      <c r="N36" s="8">
        <v>0</v>
      </c>
      <c r="P36" s="8">
        <v>0</v>
      </c>
      <c r="R36" s="8">
        <v>0</v>
      </c>
      <c r="T36" s="8">
        <v>7196401</v>
      </c>
      <c r="V36" s="8">
        <v>9840</v>
      </c>
      <c r="X36" s="8">
        <v>80422610234</v>
      </c>
      <c r="Z36" s="8">
        <v>70265204551.456802</v>
      </c>
      <c r="AB36" s="9">
        <v>2.65</v>
      </c>
    </row>
    <row r="37" spans="1:28" ht="18.75" x14ac:dyDescent="0.4">
      <c r="A37" s="37" t="s">
        <v>47</v>
      </c>
      <c r="B37" s="37"/>
      <c r="C37" s="37"/>
      <c r="E37" s="34">
        <v>750000</v>
      </c>
      <c r="F37" s="34"/>
      <c r="H37" s="8">
        <v>6091062302</v>
      </c>
      <c r="J37" s="8">
        <v>6534097950</v>
      </c>
      <c r="L37" s="8">
        <v>0</v>
      </c>
      <c r="N37" s="8">
        <v>0</v>
      </c>
      <c r="P37" s="8">
        <v>0</v>
      </c>
      <c r="R37" s="8">
        <v>0</v>
      </c>
      <c r="T37" s="8">
        <v>750000</v>
      </c>
      <c r="V37" s="8">
        <v>7024</v>
      </c>
      <c r="X37" s="8">
        <v>6091062302</v>
      </c>
      <c r="Z37" s="8">
        <v>5227278360</v>
      </c>
      <c r="AB37" s="9">
        <v>0.2</v>
      </c>
    </row>
    <row r="38" spans="1:28" ht="18.75" x14ac:dyDescent="0.4">
      <c r="A38" s="37" t="s">
        <v>48</v>
      </c>
      <c r="B38" s="37"/>
      <c r="C38" s="37"/>
      <c r="E38" s="34">
        <v>9835845</v>
      </c>
      <c r="F38" s="34"/>
      <c r="H38" s="8">
        <v>31772903921</v>
      </c>
      <c r="J38" s="8">
        <v>34725417920.777702</v>
      </c>
      <c r="L38" s="8">
        <v>0</v>
      </c>
      <c r="N38" s="8">
        <v>0</v>
      </c>
      <c r="P38" s="8">
        <v>0</v>
      </c>
      <c r="R38" s="8">
        <v>0</v>
      </c>
      <c r="T38" s="8">
        <v>9835845</v>
      </c>
      <c r="V38" s="8">
        <v>2846.41</v>
      </c>
      <c r="X38" s="8">
        <v>31772903921</v>
      </c>
      <c r="Z38" s="8">
        <v>27780431934.761299</v>
      </c>
      <c r="AB38" s="9">
        <v>1.05</v>
      </c>
    </row>
    <row r="39" spans="1:28" ht="18.75" x14ac:dyDescent="0.4">
      <c r="A39" s="37" t="s">
        <v>49</v>
      </c>
      <c r="B39" s="37"/>
      <c r="C39" s="37"/>
      <c r="E39" s="34">
        <v>12450000</v>
      </c>
      <c r="F39" s="34"/>
      <c r="H39" s="8">
        <v>40586769170</v>
      </c>
      <c r="J39" s="8">
        <v>65845548795</v>
      </c>
      <c r="L39" s="8">
        <v>0</v>
      </c>
      <c r="N39" s="8">
        <v>0</v>
      </c>
      <c r="P39" s="8">
        <v>0</v>
      </c>
      <c r="R39" s="8">
        <v>0</v>
      </c>
      <c r="T39" s="8">
        <v>12450000</v>
      </c>
      <c r="V39" s="8">
        <v>4264</v>
      </c>
      <c r="X39" s="8">
        <v>40586769170</v>
      </c>
      <c r="Z39" s="8">
        <v>52676439036</v>
      </c>
      <c r="AB39" s="9">
        <v>1.99</v>
      </c>
    </row>
    <row r="40" spans="1:28" ht="18.75" x14ac:dyDescent="0.4">
      <c r="A40" s="37" t="s">
        <v>50</v>
      </c>
      <c r="B40" s="37"/>
      <c r="C40" s="37"/>
      <c r="E40" s="34">
        <v>360000</v>
      </c>
      <c r="F40" s="34"/>
      <c r="H40" s="8">
        <v>3549219766</v>
      </c>
      <c r="J40" s="8">
        <v>3879378792</v>
      </c>
      <c r="L40" s="8">
        <v>0</v>
      </c>
      <c r="N40" s="8">
        <v>0</v>
      </c>
      <c r="P40" s="8">
        <v>0</v>
      </c>
      <c r="R40" s="8">
        <v>0</v>
      </c>
      <c r="T40" s="8">
        <v>360000</v>
      </c>
      <c r="V40" s="8">
        <v>7888</v>
      </c>
      <c r="X40" s="8">
        <v>3549219766</v>
      </c>
      <c r="Z40" s="8">
        <v>2817729273.5999999</v>
      </c>
      <c r="AB40" s="9">
        <v>0.11</v>
      </c>
    </row>
    <row r="41" spans="1:28" ht="18.75" x14ac:dyDescent="0.4">
      <c r="A41" s="33" t="s">
        <v>51</v>
      </c>
      <c r="B41" s="33"/>
      <c r="C41" s="33"/>
      <c r="D41" s="19"/>
      <c r="E41" s="34">
        <v>133750</v>
      </c>
      <c r="F41" s="48"/>
      <c r="H41" s="11">
        <v>3821953597</v>
      </c>
      <c r="J41" s="11">
        <v>5036576469.375</v>
      </c>
      <c r="L41" s="20">
        <v>0</v>
      </c>
      <c r="N41" s="20">
        <v>0</v>
      </c>
      <c r="P41" s="20">
        <v>0</v>
      </c>
      <c r="R41" s="20">
        <v>0</v>
      </c>
      <c r="T41" s="20">
        <v>401250</v>
      </c>
      <c r="V41" s="20">
        <v>10120</v>
      </c>
      <c r="X41" s="11">
        <v>3821953597</v>
      </c>
      <c r="Z41" s="11">
        <f>4029261175.5-15</f>
        <v>4029261160.5</v>
      </c>
      <c r="AB41" s="12">
        <v>0.15</v>
      </c>
    </row>
    <row r="42" spans="1:28" ht="21" x14ac:dyDescent="0.4">
      <c r="A42" s="36" t="s">
        <v>52</v>
      </c>
      <c r="B42" s="36"/>
      <c r="C42" s="36"/>
      <c r="D42" s="36"/>
      <c r="F42" s="20"/>
      <c r="H42" s="14">
        <v>2212195545364</v>
      </c>
      <c r="J42" s="14">
        <v>3160662696500.02</v>
      </c>
      <c r="L42" s="20"/>
      <c r="M42" s="21"/>
      <c r="N42" s="20"/>
      <c r="O42" s="21"/>
      <c r="P42" s="20"/>
      <c r="Q42" s="21"/>
      <c r="R42" s="20"/>
      <c r="T42" s="20"/>
      <c r="V42" s="20"/>
      <c r="X42" s="14">
        <v>2212195537553</v>
      </c>
      <c r="Z42" s="14">
        <f>SUM(Z9:Z41)</f>
        <v>2543216522876.4893</v>
      </c>
      <c r="AB42" s="15">
        <v>96.01</v>
      </c>
    </row>
    <row r="43" spans="1:28" x14ac:dyDescent="0.4">
      <c r="X43" s="22"/>
    </row>
    <row r="44" spans="1:28" ht="18.75" x14ac:dyDescent="0.4">
      <c r="X44" s="8"/>
    </row>
    <row r="45" spans="1:28" x14ac:dyDescent="0.4">
      <c r="X45" s="22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1"/>
  <sheetViews>
    <sheetView rightToLeft="1" view="pageBreakPreview" zoomScale="130" zoomScaleNormal="100" zoomScaleSheetLayoutView="130" workbookViewId="0">
      <selection activeCell="S16" sqref="S16:S17"/>
    </sheetView>
  </sheetViews>
  <sheetFormatPr defaultRowHeight="15.75" x14ac:dyDescent="0.4"/>
  <cols>
    <col min="1" max="1" width="33.85546875" style="17" bestFit="1" customWidth="1"/>
    <col min="2" max="2" width="1.28515625" style="17" customWidth="1"/>
    <col min="3" max="3" width="12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2" style="17" bestFit="1" customWidth="1"/>
    <col min="8" max="8" width="1.28515625" style="17" customWidth="1"/>
    <col min="9" max="9" width="12.140625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12.140625" style="17" bestFit="1" customWidth="1"/>
    <col min="14" max="14" width="0.28515625" style="17" customWidth="1"/>
    <col min="15" max="16384" width="9.140625" style="17"/>
  </cols>
  <sheetData>
    <row r="1" spans="1:15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5" spans="1:15" ht="24" x14ac:dyDescent="0.4">
      <c r="A5" s="43" t="s">
        <v>148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5" ht="21" x14ac:dyDescent="0.4">
      <c r="A6" s="38" t="s">
        <v>81</v>
      </c>
      <c r="C6" s="38" t="s">
        <v>93</v>
      </c>
      <c r="D6" s="38"/>
      <c r="E6" s="38"/>
      <c r="F6" s="38"/>
      <c r="G6" s="38"/>
      <c r="I6" s="38" t="s">
        <v>94</v>
      </c>
      <c r="J6" s="38"/>
      <c r="K6" s="38"/>
      <c r="L6" s="38"/>
      <c r="M6" s="38"/>
    </row>
    <row r="7" spans="1:15" ht="21" x14ac:dyDescent="0.4">
      <c r="A7" s="38"/>
      <c r="C7" s="16" t="s">
        <v>146</v>
      </c>
      <c r="D7" s="18"/>
      <c r="E7" s="16" t="s">
        <v>125</v>
      </c>
      <c r="F7" s="18"/>
      <c r="G7" s="16" t="s">
        <v>147</v>
      </c>
      <c r="I7" s="16" t="s">
        <v>146</v>
      </c>
      <c r="J7" s="18"/>
      <c r="K7" s="16" t="s">
        <v>125</v>
      </c>
      <c r="L7" s="18"/>
      <c r="M7" s="16" t="s">
        <v>147</v>
      </c>
    </row>
    <row r="8" spans="1:15" ht="18.75" x14ac:dyDescent="0.4">
      <c r="A8" s="4" t="s">
        <v>76</v>
      </c>
      <c r="C8" s="5">
        <v>80496669</v>
      </c>
      <c r="E8" s="5">
        <v>0</v>
      </c>
      <c r="G8" s="5">
        <f>C8-E8</f>
        <v>80496669</v>
      </c>
      <c r="I8" s="5">
        <v>86864079</v>
      </c>
      <c r="K8" s="5">
        <v>0</v>
      </c>
      <c r="M8" s="5">
        <f>I8-K8</f>
        <v>86864079</v>
      </c>
      <c r="O8" s="22"/>
    </row>
    <row r="9" spans="1:15" ht="18.75" x14ac:dyDescent="0.4">
      <c r="A9" s="7" t="s">
        <v>77</v>
      </c>
      <c r="C9" s="8">
        <v>113589622</v>
      </c>
      <c r="E9" s="8">
        <v>0</v>
      </c>
      <c r="G9" s="8">
        <v>113589622</v>
      </c>
      <c r="I9" s="8">
        <v>629879321</v>
      </c>
      <c r="K9" s="8">
        <v>0</v>
      </c>
      <c r="M9" s="8">
        <v>629879321</v>
      </c>
    </row>
    <row r="10" spans="1:15" ht="18.75" x14ac:dyDescent="0.4">
      <c r="A10" s="7" t="s">
        <v>117</v>
      </c>
      <c r="C10" s="8">
        <v>0</v>
      </c>
      <c r="E10" s="8">
        <v>0</v>
      </c>
      <c r="G10" s="8">
        <v>0</v>
      </c>
      <c r="I10" s="8">
        <v>348317</v>
      </c>
      <c r="K10" s="8">
        <v>0</v>
      </c>
      <c r="M10" s="8">
        <v>348317</v>
      </c>
    </row>
    <row r="11" spans="1:15" ht="21" x14ac:dyDescent="0.4">
      <c r="A11" s="13" t="s">
        <v>52</v>
      </c>
      <c r="C11" s="14">
        <f>SUM(C8:C10)</f>
        <v>194086291</v>
      </c>
      <c r="E11" s="14">
        <v>0</v>
      </c>
      <c r="G11" s="14">
        <v>194086291</v>
      </c>
      <c r="I11" s="14">
        <v>717091717</v>
      </c>
      <c r="K11" s="14">
        <v>0</v>
      </c>
      <c r="M11" s="14">
        <v>717091717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1"/>
  <sheetViews>
    <sheetView rightToLeft="1" view="pageBreakPreview" zoomScaleNormal="100" zoomScaleSheetLayoutView="100" workbookViewId="0">
      <selection activeCell="G40" sqref="G40"/>
    </sheetView>
  </sheetViews>
  <sheetFormatPr defaultRowHeight="15.75" x14ac:dyDescent="0.4"/>
  <cols>
    <col min="1" max="1" width="28.28515625" style="17" bestFit="1" customWidth="1"/>
    <col min="2" max="2" width="1.28515625" style="17" customWidth="1"/>
    <col min="3" max="3" width="6.140625" style="17" bestFit="1" customWidth="1"/>
    <col min="4" max="4" width="1.28515625" style="17" customWidth="1"/>
    <col min="5" max="5" width="16.5703125" style="17" bestFit="1" customWidth="1"/>
    <col min="6" max="6" width="1.28515625" style="17" customWidth="1"/>
    <col min="7" max="7" width="11.85546875" style="17" bestFit="1" customWidth="1"/>
    <col min="8" max="8" width="1.28515625" style="17" customWidth="1"/>
    <col min="9" max="9" width="23.42578125" style="17" bestFit="1" customWidth="1"/>
    <col min="10" max="10" width="1.28515625" style="17" customWidth="1"/>
    <col min="11" max="11" width="13.42578125" style="17" bestFit="1" customWidth="1"/>
    <col min="12" max="12" width="1.28515625" style="17" customWidth="1"/>
    <col min="13" max="13" width="18.7109375" style="17" bestFit="1" customWidth="1"/>
    <col min="14" max="14" width="1.28515625" style="17" customWidth="1"/>
    <col min="15" max="15" width="25.28515625" style="17" customWidth="1"/>
    <col min="16" max="16" width="1.28515625" style="17" customWidth="1"/>
    <col min="17" max="17" width="29.85546875" style="17" customWidth="1"/>
    <col min="18" max="18" width="12.5703125" style="17" bestFit="1" customWidth="1"/>
    <col min="19" max="16384" width="9.140625" style="17"/>
  </cols>
  <sheetData>
    <row r="1" spans="1:17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5" spans="1:17" ht="24" x14ac:dyDescent="0.4">
      <c r="A5" s="43" t="s">
        <v>149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1" x14ac:dyDescent="0.4">
      <c r="A6" s="38" t="s">
        <v>81</v>
      </c>
      <c r="C6" s="38" t="s">
        <v>93</v>
      </c>
      <c r="D6" s="38"/>
      <c r="E6" s="38"/>
      <c r="F6" s="38"/>
      <c r="G6" s="38"/>
      <c r="H6" s="38"/>
      <c r="I6" s="38"/>
      <c r="K6" s="38" t="s">
        <v>94</v>
      </c>
      <c r="L6" s="38"/>
      <c r="M6" s="38"/>
      <c r="N6" s="38"/>
      <c r="O6" s="38"/>
      <c r="P6" s="38"/>
      <c r="Q6" s="38"/>
    </row>
    <row r="7" spans="1:17" ht="21" x14ac:dyDescent="0.4">
      <c r="A7" s="38"/>
      <c r="C7" s="16" t="s">
        <v>13</v>
      </c>
      <c r="D7" s="18"/>
      <c r="E7" s="16" t="s">
        <v>150</v>
      </c>
      <c r="F7" s="18"/>
      <c r="G7" s="16" t="s">
        <v>151</v>
      </c>
      <c r="H7" s="18"/>
      <c r="I7" s="16" t="s">
        <v>152</v>
      </c>
      <c r="K7" s="16" t="s">
        <v>13</v>
      </c>
      <c r="L7" s="18"/>
      <c r="M7" s="16" t="s">
        <v>150</v>
      </c>
      <c r="N7" s="18"/>
      <c r="O7" s="16" t="s">
        <v>151</v>
      </c>
      <c r="P7" s="18"/>
      <c r="Q7" s="16" t="s">
        <v>152</v>
      </c>
    </row>
    <row r="8" spans="1:17" ht="18.75" x14ac:dyDescent="0.4">
      <c r="A8" s="4" t="s">
        <v>21</v>
      </c>
      <c r="C8" s="5">
        <v>1</v>
      </c>
      <c r="E8" s="5">
        <v>1</v>
      </c>
      <c r="G8" s="5">
        <v>6837</v>
      </c>
      <c r="I8" s="5">
        <v>-6836</v>
      </c>
      <c r="K8" s="5">
        <v>90118</v>
      </c>
      <c r="M8" s="5">
        <v>21741261105</v>
      </c>
      <c r="O8" s="5">
        <v>23984371257</v>
      </c>
      <c r="Q8" s="5">
        <v>-2243110152</v>
      </c>
    </row>
    <row r="9" spans="1:17" ht="18.75" x14ac:dyDescent="0.4">
      <c r="A9" s="7" t="s">
        <v>24</v>
      </c>
      <c r="C9" s="8">
        <v>1</v>
      </c>
      <c r="E9" s="8">
        <v>1</v>
      </c>
      <c r="G9" s="8">
        <v>6721</v>
      </c>
      <c r="I9" s="8">
        <v>-6720</v>
      </c>
      <c r="K9" s="8">
        <v>9279766</v>
      </c>
      <c r="M9" s="8">
        <v>81855310899</v>
      </c>
      <c r="O9" s="8">
        <v>80714822582</v>
      </c>
      <c r="Q9" s="8">
        <v>1140488317</v>
      </c>
    </row>
    <row r="10" spans="1:17" ht="18.75" x14ac:dyDescent="0.4">
      <c r="A10" s="7" t="s">
        <v>50</v>
      </c>
      <c r="C10" s="8">
        <v>0</v>
      </c>
      <c r="E10" s="8">
        <v>0</v>
      </c>
      <c r="G10" s="8">
        <v>0</v>
      </c>
      <c r="I10" s="8">
        <v>0</v>
      </c>
      <c r="K10" s="8">
        <v>360000</v>
      </c>
      <c r="M10" s="8">
        <v>4653977308</v>
      </c>
      <c r="O10" s="8">
        <v>3549219770</v>
      </c>
      <c r="Q10" s="8">
        <v>1104757538</v>
      </c>
    </row>
    <row r="11" spans="1:17" ht="18.75" x14ac:dyDescent="0.4">
      <c r="A11" s="7" t="s">
        <v>42</v>
      </c>
      <c r="C11" s="8">
        <v>0</v>
      </c>
      <c r="E11" s="8">
        <v>0</v>
      </c>
      <c r="G11" s="8">
        <v>0</v>
      </c>
      <c r="I11" s="8">
        <v>0</v>
      </c>
      <c r="K11" s="8">
        <v>2500000</v>
      </c>
      <c r="M11" s="8">
        <v>49917283346</v>
      </c>
      <c r="O11" s="8">
        <v>38182130679</v>
      </c>
      <c r="Q11" s="8">
        <v>11735152667</v>
      </c>
    </row>
    <row r="12" spans="1:17" ht="18.75" x14ac:dyDescent="0.4">
      <c r="A12" s="7" t="s">
        <v>99</v>
      </c>
      <c r="C12" s="8">
        <v>0</v>
      </c>
      <c r="E12" s="8">
        <v>0</v>
      </c>
      <c r="G12" s="8">
        <v>0</v>
      </c>
      <c r="I12" s="8">
        <v>0</v>
      </c>
      <c r="K12" s="8">
        <v>4815267</v>
      </c>
      <c r="M12" s="8">
        <v>25464798101</v>
      </c>
      <c r="O12" s="8">
        <v>27523042927</v>
      </c>
      <c r="Q12" s="8">
        <v>-2058244826</v>
      </c>
    </row>
    <row r="13" spans="1:17" ht="18.75" x14ac:dyDescent="0.4">
      <c r="A13" s="7" t="s">
        <v>45</v>
      </c>
      <c r="C13" s="8">
        <v>0</v>
      </c>
      <c r="E13" s="8">
        <v>0</v>
      </c>
      <c r="G13" s="8">
        <v>0</v>
      </c>
      <c r="I13" s="8">
        <v>0</v>
      </c>
      <c r="K13" s="8">
        <v>257500</v>
      </c>
      <c r="M13" s="8">
        <v>5557279210</v>
      </c>
      <c r="O13" s="8">
        <v>4208347527</v>
      </c>
      <c r="Q13" s="8">
        <v>1348931683</v>
      </c>
    </row>
    <row r="14" spans="1:17" ht="18.75" x14ac:dyDescent="0.4">
      <c r="A14" s="7" t="s">
        <v>100</v>
      </c>
      <c r="C14" s="8">
        <v>0</v>
      </c>
      <c r="E14" s="8">
        <v>0</v>
      </c>
      <c r="G14" s="8">
        <v>0</v>
      </c>
      <c r="I14" s="8">
        <v>0</v>
      </c>
      <c r="K14" s="8">
        <v>200000</v>
      </c>
      <c r="M14" s="8">
        <v>6607399876</v>
      </c>
      <c r="O14" s="8">
        <v>6033883500</v>
      </c>
      <c r="Q14" s="8">
        <v>573516376</v>
      </c>
    </row>
    <row r="15" spans="1:17" ht="18.75" x14ac:dyDescent="0.4">
      <c r="A15" s="7" t="s">
        <v>47</v>
      </c>
      <c r="C15" s="8">
        <v>0</v>
      </c>
      <c r="E15" s="8">
        <v>0</v>
      </c>
      <c r="G15" s="8">
        <v>0</v>
      </c>
      <c r="I15" s="8">
        <v>0</v>
      </c>
      <c r="K15" s="8">
        <v>750000</v>
      </c>
      <c r="M15" s="8">
        <v>7255974564</v>
      </c>
      <c r="O15" s="8">
        <v>6091062298</v>
      </c>
      <c r="Q15" s="8">
        <v>1164912266</v>
      </c>
    </row>
    <row r="16" spans="1:17" ht="18.75" x14ac:dyDescent="0.4">
      <c r="A16" s="7" t="s">
        <v>101</v>
      </c>
      <c r="C16" s="8">
        <v>0</v>
      </c>
      <c r="E16" s="8">
        <v>0</v>
      </c>
      <c r="G16" s="8">
        <v>0</v>
      </c>
      <c r="I16" s="8">
        <v>0</v>
      </c>
      <c r="K16" s="8">
        <v>3930919</v>
      </c>
      <c r="M16" s="8">
        <v>71672388213</v>
      </c>
      <c r="O16" s="8">
        <v>57342698930</v>
      </c>
      <c r="Q16" s="8">
        <v>14329689283</v>
      </c>
    </row>
    <row r="17" spans="1:17" ht="18.75" x14ac:dyDescent="0.4">
      <c r="A17" s="7" t="s">
        <v>23</v>
      </c>
      <c r="C17" s="8">
        <v>0</v>
      </c>
      <c r="E17" s="8">
        <v>0</v>
      </c>
      <c r="G17" s="8">
        <v>0</v>
      </c>
      <c r="I17" s="8">
        <v>0</v>
      </c>
      <c r="K17" s="8">
        <v>3800000</v>
      </c>
      <c r="M17" s="8">
        <v>26932790794</v>
      </c>
      <c r="O17" s="8">
        <v>31012371859</v>
      </c>
      <c r="Q17" s="8">
        <v>-4079581065</v>
      </c>
    </row>
    <row r="18" spans="1:17" ht="18.75" x14ac:dyDescent="0.4">
      <c r="A18" s="7" t="s">
        <v>43</v>
      </c>
      <c r="C18" s="8">
        <v>0</v>
      </c>
      <c r="E18" s="8">
        <v>0</v>
      </c>
      <c r="G18" s="8">
        <v>0</v>
      </c>
      <c r="I18" s="8">
        <v>0</v>
      </c>
      <c r="K18" s="8">
        <v>4000001</v>
      </c>
      <c r="M18" s="8">
        <v>24159391307</v>
      </c>
      <c r="O18" s="8">
        <v>26242926517</v>
      </c>
      <c r="Q18" s="8">
        <v>-2083535210</v>
      </c>
    </row>
    <row r="19" spans="1:17" ht="18.75" x14ac:dyDescent="0.4">
      <c r="A19" s="7" t="s">
        <v>51</v>
      </c>
      <c r="C19" s="8">
        <v>0</v>
      </c>
      <c r="E19" s="8">
        <v>0</v>
      </c>
      <c r="G19" s="8">
        <v>0</v>
      </c>
      <c r="I19" s="8">
        <v>0</v>
      </c>
      <c r="K19" s="8">
        <v>133750</v>
      </c>
      <c r="M19" s="8">
        <v>4678243045</v>
      </c>
      <c r="O19" s="8">
        <v>3821953598</v>
      </c>
      <c r="Q19" s="8">
        <v>856289447</v>
      </c>
    </row>
    <row r="20" spans="1:17" ht="18.75" x14ac:dyDescent="0.4">
      <c r="A20" s="7" t="s">
        <v>41</v>
      </c>
      <c r="C20" s="8">
        <v>0</v>
      </c>
      <c r="E20" s="8">
        <v>0</v>
      </c>
      <c r="G20" s="8">
        <v>0</v>
      </c>
      <c r="I20" s="8">
        <v>0</v>
      </c>
      <c r="K20" s="8">
        <v>1256500</v>
      </c>
      <c r="M20" s="8">
        <v>9700005055</v>
      </c>
      <c r="O20" s="8">
        <v>7911683327</v>
      </c>
      <c r="Q20" s="8">
        <v>1788321728</v>
      </c>
    </row>
    <row r="21" spans="1:17" ht="18.75" x14ac:dyDescent="0.4">
      <c r="A21" s="7" t="s">
        <v>20</v>
      </c>
      <c r="C21" s="8">
        <v>0</v>
      </c>
      <c r="E21" s="8">
        <v>0</v>
      </c>
      <c r="G21" s="8">
        <v>0</v>
      </c>
      <c r="I21" s="8">
        <v>0</v>
      </c>
      <c r="K21" s="8">
        <v>1</v>
      </c>
      <c r="M21" s="8">
        <v>1</v>
      </c>
      <c r="O21" s="8">
        <v>3491</v>
      </c>
      <c r="Q21" s="8">
        <v>-3490</v>
      </c>
    </row>
    <row r="22" spans="1:17" ht="18.75" x14ac:dyDescent="0.4">
      <c r="A22" s="7" t="s">
        <v>25</v>
      </c>
      <c r="C22" s="8">
        <v>0</v>
      </c>
      <c r="E22" s="8">
        <v>0</v>
      </c>
      <c r="G22" s="8">
        <v>0</v>
      </c>
      <c r="I22" s="8">
        <v>0</v>
      </c>
      <c r="K22" s="8">
        <v>2024291</v>
      </c>
      <c r="M22" s="8">
        <v>19880995253</v>
      </c>
      <c r="O22" s="8">
        <v>26984225145</v>
      </c>
      <c r="Q22" s="8">
        <v>-7103229892</v>
      </c>
    </row>
    <row r="23" spans="1:17" ht="18.75" x14ac:dyDescent="0.4">
      <c r="A23" s="7" t="s">
        <v>102</v>
      </c>
      <c r="C23" s="8">
        <v>0</v>
      </c>
      <c r="E23" s="8">
        <v>0</v>
      </c>
      <c r="G23" s="8">
        <v>0</v>
      </c>
      <c r="I23" s="8">
        <v>0</v>
      </c>
      <c r="K23" s="8">
        <v>1750000</v>
      </c>
      <c r="M23" s="8">
        <v>6504443462</v>
      </c>
      <c r="O23" s="8">
        <v>6610432500</v>
      </c>
      <c r="Q23" s="8">
        <v>-105989038</v>
      </c>
    </row>
    <row r="24" spans="1:17" ht="18.75" x14ac:dyDescent="0.4">
      <c r="A24" s="7" t="s">
        <v>103</v>
      </c>
      <c r="C24" s="8">
        <v>0</v>
      </c>
      <c r="E24" s="8">
        <v>0</v>
      </c>
      <c r="G24" s="8">
        <v>0</v>
      </c>
      <c r="I24" s="8">
        <v>0</v>
      </c>
      <c r="K24" s="8">
        <v>7100000</v>
      </c>
      <c r="M24" s="8">
        <v>145760594813</v>
      </c>
      <c r="O24" s="8">
        <v>148424587650</v>
      </c>
      <c r="Q24" s="8">
        <v>-2663992837</v>
      </c>
    </row>
    <row r="25" spans="1:17" ht="18.75" x14ac:dyDescent="0.4">
      <c r="A25" s="7" t="s">
        <v>29</v>
      </c>
      <c r="C25" s="8">
        <v>0</v>
      </c>
      <c r="E25" s="8">
        <v>0</v>
      </c>
      <c r="G25" s="8">
        <v>0</v>
      </c>
      <c r="I25" s="8">
        <v>0</v>
      </c>
      <c r="K25" s="8">
        <v>4000000</v>
      </c>
      <c r="M25" s="8">
        <v>21391956116</v>
      </c>
      <c r="O25" s="8">
        <v>23658389989</v>
      </c>
      <c r="Q25" s="8">
        <v>-2266433873</v>
      </c>
    </row>
    <row r="26" spans="1:17" ht="18.75" x14ac:dyDescent="0.4">
      <c r="A26" s="7" t="s">
        <v>30</v>
      </c>
      <c r="C26" s="8">
        <v>0</v>
      </c>
      <c r="E26" s="8">
        <v>0</v>
      </c>
      <c r="G26" s="8">
        <v>0</v>
      </c>
      <c r="I26" s="8">
        <v>0</v>
      </c>
      <c r="K26" s="8">
        <v>200000</v>
      </c>
      <c r="M26" s="8">
        <v>2572601426</v>
      </c>
      <c r="O26" s="8">
        <v>4361891400</v>
      </c>
      <c r="Q26" s="8">
        <v>-1789289974</v>
      </c>
    </row>
    <row r="27" spans="1:17" ht="18.75" x14ac:dyDescent="0.4">
      <c r="A27" s="7" t="s">
        <v>22</v>
      </c>
      <c r="C27" s="8">
        <v>0</v>
      </c>
      <c r="E27" s="8">
        <v>0</v>
      </c>
      <c r="G27" s="8">
        <v>0</v>
      </c>
      <c r="I27" s="8">
        <v>0</v>
      </c>
      <c r="K27" s="8">
        <v>500000</v>
      </c>
      <c r="M27" s="8">
        <v>20114601771</v>
      </c>
      <c r="O27" s="8">
        <v>23216037739</v>
      </c>
      <c r="Q27" s="8">
        <v>-3101435968</v>
      </c>
    </row>
    <row r="28" spans="1:17" ht="18.75" x14ac:dyDescent="0.4">
      <c r="A28" s="7" t="s">
        <v>104</v>
      </c>
      <c r="C28" s="8">
        <v>0</v>
      </c>
      <c r="E28" s="8">
        <v>0</v>
      </c>
      <c r="G28" s="8">
        <v>0</v>
      </c>
      <c r="I28" s="8">
        <v>0</v>
      </c>
      <c r="K28" s="8">
        <v>6980000</v>
      </c>
      <c r="M28" s="8">
        <v>48863588103</v>
      </c>
      <c r="O28" s="8">
        <v>75213003960</v>
      </c>
      <c r="Q28" s="8">
        <v>-26349415857</v>
      </c>
    </row>
    <row r="29" spans="1:17" ht="18.75" x14ac:dyDescent="0.4">
      <c r="A29" s="7" t="s">
        <v>105</v>
      </c>
      <c r="C29" s="8">
        <v>0</v>
      </c>
      <c r="E29" s="8">
        <v>0</v>
      </c>
      <c r="G29" s="8">
        <v>0</v>
      </c>
      <c r="I29" s="8">
        <v>0</v>
      </c>
      <c r="K29" s="8">
        <v>13200000</v>
      </c>
      <c r="M29" s="8">
        <v>41201384400</v>
      </c>
      <c r="O29" s="8">
        <v>52656418980</v>
      </c>
      <c r="Q29" s="8">
        <v>-11455034580</v>
      </c>
    </row>
    <row r="30" spans="1:17" ht="18.75" x14ac:dyDescent="0.4">
      <c r="A30" s="7" t="s">
        <v>106</v>
      </c>
      <c r="C30" s="8">
        <v>0</v>
      </c>
      <c r="E30" s="8">
        <v>0</v>
      </c>
      <c r="G30" s="8">
        <v>0</v>
      </c>
      <c r="I30" s="8">
        <v>0</v>
      </c>
      <c r="K30" s="8">
        <v>7123249</v>
      </c>
      <c r="M30" s="8">
        <v>39706029623</v>
      </c>
      <c r="O30" s="8">
        <v>53814579080</v>
      </c>
      <c r="Q30" s="8">
        <v>-14108549457</v>
      </c>
    </row>
    <row r="31" spans="1:17" ht="18.75" x14ac:dyDescent="0.4">
      <c r="A31" s="7" t="s">
        <v>107</v>
      </c>
      <c r="C31" s="8">
        <v>0</v>
      </c>
      <c r="E31" s="8">
        <v>0</v>
      </c>
      <c r="G31" s="8">
        <v>0</v>
      </c>
      <c r="I31" s="8">
        <v>0</v>
      </c>
      <c r="K31" s="8">
        <v>5541235</v>
      </c>
      <c r="M31" s="8">
        <v>12356954050</v>
      </c>
      <c r="O31" s="8">
        <v>12356954050</v>
      </c>
      <c r="Q31" s="8">
        <v>0</v>
      </c>
    </row>
    <row r="32" spans="1:17" ht="18.75" x14ac:dyDescent="0.4">
      <c r="A32" s="7" t="s">
        <v>108</v>
      </c>
      <c r="C32" s="8">
        <v>0</v>
      </c>
      <c r="E32" s="8">
        <v>0</v>
      </c>
      <c r="G32" s="8">
        <v>0</v>
      </c>
      <c r="I32" s="8">
        <v>0</v>
      </c>
      <c r="K32" s="8">
        <v>14541989</v>
      </c>
      <c r="M32" s="8">
        <v>165384257005</v>
      </c>
      <c r="O32" s="8">
        <v>163491299711</v>
      </c>
      <c r="Q32" s="8">
        <v>1892957294</v>
      </c>
    </row>
    <row r="33" spans="1:18" ht="18.75" x14ac:dyDescent="0.4">
      <c r="A33" s="7" t="s">
        <v>109</v>
      </c>
      <c r="C33" s="8">
        <v>0</v>
      </c>
      <c r="E33" s="8">
        <v>0</v>
      </c>
      <c r="G33" s="8">
        <v>0</v>
      </c>
      <c r="I33" s="8">
        <v>0</v>
      </c>
      <c r="K33" s="8">
        <v>34753248</v>
      </c>
      <c r="M33" s="8">
        <v>40630324207</v>
      </c>
      <c r="O33" s="8">
        <v>44150383770</v>
      </c>
      <c r="Q33" s="8">
        <v>-3520059563</v>
      </c>
    </row>
    <row r="34" spans="1:18" ht="18.75" x14ac:dyDescent="0.4">
      <c r="A34" s="7" t="s">
        <v>37</v>
      </c>
      <c r="C34" s="8">
        <v>0</v>
      </c>
      <c r="E34" s="8">
        <v>0</v>
      </c>
      <c r="G34" s="8">
        <v>0</v>
      </c>
      <c r="I34" s="8">
        <v>0</v>
      </c>
      <c r="K34" s="8">
        <v>7200000</v>
      </c>
      <c r="M34" s="8">
        <v>22489387333</v>
      </c>
      <c r="O34" s="8">
        <v>25035745609</v>
      </c>
      <c r="Q34" s="8">
        <v>-2546358276</v>
      </c>
    </row>
    <row r="35" spans="1:18" ht="18.75" x14ac:dyDescent="0.4">
      <c r="A35" s="7" t="s">
        <v>110</v>
      </c>
      <c r="C35" s="8">
        <v>0</v>
      </c>
      <c r="E35" s="8">
        <v>0</v>
      </c>
      <c r="G35" s="8">
        <v>0</v>
      </c>
      <c r="I35" s="8">
        <v>0</v>
      </c>
      <c r="K35" s="8">
        <v>9147592</v>
      </c>
      <c r="M35" s="8">
        <v>24585197351</v>
      </c>
      <c r="O35" s="8">
        <v>23536754216</v>
      </c>
      <c r="Q35" s="8">
        <v>1048443135</v>
      </c>
    </row>
    <row r="36" spans="1:18" ht="18.75" x14ac:dyDescent="0.4">
      <c r="A36" s="7" t="s">
        <v>48</v>
      </c>
      <c r="C36" s="8">
        <v>0</v>
      </c>
      <c r="E36" s="8">
        <v>0</v>
      </c>
      <c r="G36" s="8">
        <v>0</v>
      </c>
      <c r="I36" s="8">
        <v>0</v>
      </c>
      <c r="K36" s="8">
        <v>9905390</v>
      </c>
      <c r="M36" s="8">
        <v>33152078606</v>
      </c>
      <c r="O36" s="8">
        <v>57530744031</v>
      </c>
      <c r="Q36" s="8">
        <v>-24378665425</v>
      </c>
    </row>
    <row r="37" spans="1:18" ht="18.75" x14ac:dyDescent="0.4">
      <c r="A37" s="7" t="s">
        <v>27</v>
      </c>
      <c r="C37" s="8">
        <v>0</v>
      </c>
      <c r="E37" s="8">
        <v>0</v>
      </c>
      <c r="G37" s="8">
        <v>0</v>
      </c>
      <c r="I37" s="8">
        <v>0</v>
      </c>
      <c r="K37" s="8">
        <v>1</v>
      </c>
      <c r="M37" s="8">
        <v>1</v>
      </c>
      <c r="O37" s="8">
        <v>5336</v>
      </c>
      <c r="Q37" s="8">
        <v>-5335</v>
      </c>
      <c r="R37" s="22"/>
    </row>
    <row r="38" spans="1:18" ht="18.75" x14ac:dyDescent="0.4">
      <c r="A38" s="7" t="s">
        <v>111</v>
      </c>
      <c r="C38" s="8">
        <v>0</v>
      </c>
      <c r="E38" s="8">
        <v>0</v>
      </c>
      <c r="G38" s="8">
        <v>0</v>
      </c>
      <c r="I38" s="8">
        <v>0</v>
      </c>
      <c r="K38" s="8">
        <v>1500000</v>
      </c>
      <c r="M38" s="8">
        <v>5819608384</v>
      </c>
      <c r="O38" s="8">
        <v>7231713750</v>
      </c>
      <c r="Q38" s="8">
        <v>-1412105366</v>
      </c>
      <c r="R38" s="22"/>
    </row>
    <row r="39" spans="1:18" ht="18.75" x14ac:dyDescent="0.4">
      <c r="A39" s="10" t="s">
        <v>112</v>
      </c>
      <c r="C39" s="11">
        <v>0</v>
      </c>
      <c r="E39" s="11">
        <v>0</v>
      </c>
      <c r="G39" s="11">
        <v>0</v>
      </c>
      <c r="I39" s="11">
        <v>0</v>
      </c>
      <c r="K39" s="11">
        <v>13360388</v>
      </c>
      <c r="M39" s="11">
        <v>96002921430</v>
      </c>
      <c r="O39" s="11">
        <v>124707591762</v>
      </c>
      <c r="Q39" s="11">
        <v>-28704670332</v>
      </c>
      <c r="R39" s="22"/>
    </row>
    <row r="40" spans="1:18" ht="21.75" thickBot="1" x14ac:dyDescent="0.45">
      <c r="A40" s="13" t="s">
        <v>52</v>
      </c>
      <c r="C40" s="14">
        <v>2</v>
      </c>
      <c r="E40" s="14">
        <v>2</v>
      </c>
      <c r="G40" s="14">
        <v>13558</v>
      </c>
      <c r="I40" s="14">
        <v>-13556</v>
      </c>
      <c r="K40" s="14">
        <v>170201205</v>
      </c>
      <c r="M40" s="14">
        <v>1086613026158</v>
      </c>
      <c r="O40" s="14">
        <v>1189599276940</v>
      </c>
      <c r="Q40" s="14">
        <v>-102986250782</v>
      </c>
      <c r="R40" s="22"/>
    </row>
    <row r="41" spans="1:18" ht="16.5" thickTop="1" x14ac:dyDescent="0.4">
      <c r="R41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4"/>
  <sheetViews>
    <sheetView rightToLeft="1" view="pageBreakPreview" zoomScaleNormal="100" zoomScaleSheetLayoutView="100" workbookViewId="0">
      <selection activeCell="R48" sqref="R48"/>
    </sheetView>
  </sheetViews>
  <sheetFormatPr defaultRowHeight="15.75" x14ac:dyDescent="0.4"/>
  <cols>
    <col min="1" max="1" width="28.28515625" style="17" bestFit="1" customWidth="1"/>
    <col min="2" max="2" width="1.28515625" style="17" customWidth="1"/>
    <col min="3" max="3" width="13.42578125" style="17" bestFit="1" customWidth="1"/>
    <col min="4" max="4" width="1.28515625" style="17" customWidth="1"/>
    <col min="5" max="5" width="19" style="17" bestFit="1" customWidth="1"/>
    <col min="6" max="6" width="1.28515625" style="17" customWidth="1"/>
    <col min="7" max="7" width="18.28515625" style="17" bestFit="1" customWidth="1"/>
    <col min="8" max="8" width="1.28515625" style="17" customWidth="1"/>
    <col min="9" max="9" width="32.42578125" style="17" customWidth="1"/>
    <col min="10" max="10" width="1.28515625" style="17" customWidth="1"/>
    <col min="11" max="11" width="13.42578125" style="17" bestFit="1" customWidth="1"/>
    <col min="12" max="12" width="1.28515625" style="17" customWidth="1"/>
    <col min="13" max="13" width="19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33.28515625" style="17" customWidth="1"/>
    <col min="18" max="16384" width="9.140625" style="17"/>
  </cols>
  <sheetData>
    <row r="1" spans="1:17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5" spans="1:17" ht="24" x14ac:dyDescent="0.4">
      <c r="A5" s="43" t="s">
        <v>153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1" x14ac:dyDescent="0.4">
      <c r="A6" s="38" t="s">
        <v>81</v>
      </c>
      <c r="C6" s="38" t="s">
        <v>93</v>
      </c>
      <c r="D6" s="38"/>
      <c r="E6" s="38"/>
      <c r="F6" s="38"/>
      <c r="G6" s="38"/>
      <c r="H6" s="38"/>
      <c r="I6" s="38"/>
      <c r="K6" s="38" t="s">
        <v>94</v>
      </c>
      <c r="L6" s="38"/>
      <c r="M6" s="38"/>
      <c r="N6" s="38"/>
      <c r="O6" s="38"/>
      <c r="P6" s="38"/>
      <c r="Q6" s="38"/>
    </row>
    <row r="7" spans="1:17" ht="21" x14ac:dyDescent="0.4">
      <c r="A7" s="38"/>
      <c r="C7" s="16" t="s">
        <v>13</v>
      </c>
      <c r="D7" s="18"/>
      <c r="E7" s="16" t="s">
        <v>15</v>
      </c>
      <c r="F7" s="18"/>
      <c r="G7" s="16" t="s">
        <v>151</v>
      </c>
      <c r="H7" s="18"/>
      <c r="I7" s="16" t="s">
        <v>154</v>
      </c>
      <c r="K7" s="16" t="s">
        <v>13</v>
      </c>
      <c r="L7" s="18"/>
      <c r="M7" s="16" t="s">
        <v>15</v>
      </c>
      <c r="N7" s="18"/>
      <c r="O7" s="16" t="s">
        <v>151</v>
      </c>
      <c r="P7" s="18"/>
      <c r="Q7" s="16" t="s">
        <v>154</v>
      </c>
    </row>
    <row r="8" spans="1:17" ht="18.75" x14ac:dyDescent="0.4">
      <c r="A8" s="4" t="s">
        <v>44</v>
      </c>
      <c r="C8" s="5">
        <v>5471764</v>
      </c>
      <c r="E8" s="5">
        <v>86958347704</v>
      </c>
      <c r="G8" s="5">
        <v>108697934630</v>
      </c>
      <c r="I8" s="5">
        <v>-21739586925</v>
      </c>
      <c r="K8" s="5">
        <v>5471764</v>
      </c>
      <c r="M8" s="5">
        <v>86958347704</v>
      </c>
      <c r="O8" s="5">
        <v>100373514693</v>
      </c>
      <c r="Q8" s="5">
        <v>-13415166988</v>
      </c>
    </row>
    <row r="9" spans="1:17" ht="18.75" x14ac:dyDescent="0.4">
      <c r="A9" s="7" t="s">
        <v>24</v>
      </c>
      <c r="C9" s="8">
        <v>4759003</v>
      </c>
      <c r="E9" s="8">
        <v>23267349438</v>
      </c>
      <c r="G9" s="8">
        <v>29084127160</v>
      </c>
      <c r="I9" s="8">
        <v>-5816777721</v>
      </c>
      <c r="K9" s="8">
        <v>4759003</v>
      </c>
      <c r="M9" s="8">
        <v>23267349438</v>
      </c>
      <c r="O9" s="8">
        <v>31985893140</v>
      </c>
      <c r="Q9" s="8">
        <v>-8718543701</v>
      </c>
    </row>
    <row r="10" spans="1:17" ht="18.75" x14ac:dyDescent="0.4">
      <c r="A10" s="7" t="s">
        <v>29</v>
      </c>
      <c r="C10" s="8">
        <v>19495605</v>
      </c>
      <c r="E10" s="8">
        <v>71808283549</v>
      </c>
      <c r="G10" s="8">
        <v>89760354436</v>
      </c>
      <c r="I10" s="8">
        <v>-17952070886</v>
      </c>
      <c r="K10" s="8">
        <v>19495605</v>
      </c>
      <c r="M10" s="8">
        <v>71808283549</v>
      </c>
      <c r="O10" s="8">
        <v>80940257160</v>
      </c>
      <c r="Q10" s="8">
        <v>-9131973610</v>
      </c>
    </row>
    <row r="11" spans="1:17" ht="18.75" x14ac:dyDescent="0.4">
      <c r="A11" s="7" t="s">
        <v>30</v>
      </c>
      <c r="C11" s="8">
        <v>7197273</v>
      </c>
      <c r="E11" s="8">
        <v>96726346151</v>
      </c>
      <c r="G11" s="8">
        <v>120907932689</v>
      </c>
      <c r="I11" s="8">
        <v>-24181586537</v>
      </c>
      <c r="K11" s="8">
        <v>7197273</v>
      </c>
      <c r="M11" s="8">
        <v>96726346151</v>
      </c>
      <c r="O11" s="8">
        <v>148234722469</v>
      </c>
      <c r="Q11" s="8">
        <v>-51508376317</v>
      </c>
    </row>
    <row r="12" spans="1:17" ht="18.75" x14ac:dyDescent="0.4">
      <c r="A12" s="7" t="s">
        <v>43</v>
      </c>
      <c r="C12" s="8">
        <v>30300084</v>
      </c>
      <c r="E12" s="8">
        <v>329281346368</v>
      </c>
      <c r="G12" s="8">
        <v>411601682960</v>
      </c>
      <c r="I12" s="8">
        <v>-82320336591</v>
      </c>
      <c r="K12" s="8">
        <v>30300084</v>
      </c>
      <c r="M12" s="8">
        <v>329281346368</v>
      </c>
      <c r="O12" s="8">
        <v>232799020772</v>
      </c>
      <c r="Q12" s="8">
        <v>96482325596</v>
      </c>
    </row>
    <row r="13" spans="1:17" ht="18.75" x14ac:dyDescent="0.4">
      <c r="A13" s="7" t="s">
        <v>31</v>
      </c>
      <c r="C13" s="8">
        <v>7900206</v>
      </c>
      <c r="E13" s="8">
        <v>85101675697</v>
      </c>
      <c r="G13" s="8">
        <v>106377094621</v>
      </c>
      <c r="I13" s="8">
        <v>-21275418923</v>
      </c>
      <c r="K13" s="8">
        <v>7900206</v>
      </c>
      <c r="M13" s="8">
        <v>85101675697</v>
      </c>
      <c r="O13" s="8">
        <v>97837301507</v>
      </c>
      <c r="Q13" s="8">
        <v>-12735625809</v>
      </c>
    </row>
    <row r="14" spans="1:17" ht="18.75" x14ac:dyDescent="0.4">
      <c r="A14" s="7" t="s">
        <v>39</v>
      </c>
      <c r="C14" s="8">
        <v>43274421</v>
      </c>
      <c r="E14" s="8">
        <v>48848870703</v>
      </c>
      <c r="G14" s="8">
        <v>61060551629</v>
      </c>
      <c r="I14" s="8">
        <v>-12211680925</v>
      </c>
      <c r="K14" s="8">
        <v>43274421</v>
      </c>
      <c r="M14" s="8">
        <v>48848870703</v>
      </c>
      <c r="O14" s="8">
        <v>87550104432</v>
      </c>
      <c r="Q14" s="8">
        <v>-38701233728</v>
      </c>
    </row>
    <row r="15" spans="1:17" ht="18.75" x14ac:dyDescent="0.4">
      <c r="A15" s="7" t="s">
        <v>26</v>
      </c>
      <c r="C15" s="8">
        <v>1184334</v>
      </c>
      <c r="E15" s="8">
        <v>7521146228</v>
      </c>
      <c r="G15" s="8">
        <v>9401432785</v>
      </c>
      <c r="I15" s="8">
        <v>-1880286556</v>
      </c>
      <c r="K15" s="8">
        <v>1184334</v>
      </c>
      <c r="M15" s="8">
        <v>7521146228</v>
      </c>
      <c r="O15" s="8">
        <v>14332167769</v>
      </c>
      <c r="Q15" s="8">
        <v>-6811021540</v>
      </c>
    </row>
    <row r="16" spans="1:17" ht="18.75" x14ac:dyDescent="0.4">
      <c r="A16" s="7" t="s">
        <v>34</v>
      </c>
      <c r="C16" s="8">
        <v>711458</v>
      </c>
      <c r="E16" s="8">
        <v>70827397330</v>
      </c>
      <c r="G16" s="8">
        <v>88534246663</v>
      </c>
      <c r="I16" s="8">
        <v>-17706849332</v>
      </c>
      <c r="K16" s="8">
        <v>711458</v>
      </c>
      <c r="M16" s="8">
        <v>70827397330</v>
      </c>
      <c r="O16" s="8">
        <v>84492149830</v>
      </c>
      <c r="Q16" s="8">
        <v>-13664752499</v>
      </c>
    </row>
    <row r="17" spans="1:17" ht="18.75" x14ac:dyDescent="0.4">
      <c r="A17" s="7" t="s">
        <v>46</v>
      </c>
      <c r="C17" s="8">
        <v>7196401</v>
      </c>
      <c r="E17" s="8">
        <v>70265204551</v>
      </c>
      <c r="G17" s="8">
        <v>87831505689</v>
      </c>
      <c r="I17" s="8">
        <v>-17566301137</v>
      </c>
      <c r="K17" s="8">
        <v>7196401</v>
      </c>
      <c r="M17" s="8">
        <v>70265204551</v>
      </c>
      <c r="O17" s="8">
        <v>82051590289</v>
      </c>
      <c r="Q17" s="8">
        <v>-11786385737</v>
      </c>
    </row>
    <row r="18" spans="1:17" ht="18.75" x14ac:dyDescent="0.4">
      <c r="A18" s="7" t="s">
        <v>27</v>
      </c>
      <c r="C18" s="8">
        <v>13196288</v>
      </c>
      <c r="E18" s="8">
        <v>64842877995</v>
      </c>
      <c r="G18" s="8">
        <v>81053597494</v>
      </c>
      <c r="I18" s="8">
        <v>-16210719498</v>
      </c>
      <c r="K18" s="8">
        <v>13196288</v>
      </c>
      <c r="M18" s="8">
        <v>64842877995</v>
      </c>
      <c r="O18" s="8">
        <v>70425012452</v>
      </c>
      <c r="Q18" s="8">
        <v>-5582134456</v>
      </c>
    </row>
    <row r="19" spans="1:17" ht="18.75" x14ac:dyDescent="0.4">
      <c r="A19" s="7" t="s">
        <v>19</v>
      </c>
      <c r="C19" s="8">
        <v>31541785</v>
      </c>
      <c r="E19" s="8">
        <v>153485230177</v>
      </c>
      <c r="G19" s="8">
        <v>191856537721</v>
      </c>
      <c r="I19" s="8">
        <v>-38371307543</v>
      </c>
      <c r="K19" s="8">
        <v>31541785</v>
      </c>
      <c r="M19" s="8">
        <v>153485230177</v>
      </c>
      <c r="O19" s="8">
        <v>141690884363</v>
      </c>
      <c r="Q19" s="8">
        <v>11794345814</v>
      </c>
    </row>
    <row r="20" spans="1:17" ht="18.75" x14ac:dyDescent="0.4">
      <c r="A20" s="7" t="s">
        <v>37</v>
      </c>
      <c r="C20" s="8">
        <v>101424578</v>
      </c>
      <c r="E20" s="8">
        <v>209655433521</v>
      </c>
      <c r="G20" s="8">
        <v>262068033895</v>
      </c>
      <c r="I20" s="8">
        <v>-52412600373</v>
      </c>
      <c r="K20" s="8">
        <v>101424578</v>
      </c>
      <c r="M20" s="8">
        <v>209655433521</v>
      </c>
      <c r="O20" s="8">
        <v>274355512078</v>
      </c>
      <c r="Q20" s="8">
        <v>-64700078556</v>
      </c>
    </row>
    <row r="21" spans="1:17" ht="18.75" x14ac:dyDescent="0.4">
      <c r="A21" s="7" t="s">
        <v>33</v>
      </c>
      <c r="C21" s="8">
        <v>1260362</v>
      </c>
      <c r="E21" s="8">
        <v>126322564530</v>
      </c>
      <c r="G21" s="8">
        <v>157903205663</v>
      </c>
      <c r="I21" s="8">
        <v>-31580641132</v>
      </c>
      <c r="K21" s="8">
        <v>1260362</v>
      </c>
      <c r="M21" s="8">
        <v>126322564530</v>
      </c>
      <c r="O21" s="8">
        <v>150080440334</v>
      </c>
      <c r="Q21" s="8">
        <v>-23757875803</v>
      </c>
    </row>
    <row r="22" spans="1:17" ht="18.75" x14ac:dyDescent="0.4">
      <c r="A22" s="7" t="s">
        <v>38</v>
      </c>
      <c r="C22" s="8">
        <v>5932246</v>
      </c>
      <c r="E22" s="8">
        <v>60653359864</v>
      </c>
      <c r="G22" s="8">
        <v>75816699830</v>
      </c>
      <c r="I22" s="8">
        <v>-15163339965</v>
      </c>
      <c r="K22" s="8">
        <v>5932246</v>
      </c>
      <c r="M22" s="8">
        <v>60653359864</v>
      </c>
      <c r="O22" s="8">
        <v>52246969347</v>
      </c>
      <c r="Q22" s="8">
        <v>8406390517</v>
      </c>
    </row>
    <row r="23" spans="1:17" ht="18.75" x14ac:dyDescent="0.4">
      <c r="A23" s="7" t="s">
        <v>28</v>
      </c>
      <c r="C23" s="8">
        <v>10455805</v>
      </c>
      <c r="E23" s="8">
        <v>50961909753</v>
      </c>
      <c r="G23" s="8">
        <v>63702387191</v>
      </c>
      <c r="I23" s="8">
        <v>-12740477437</v>
      </c>
      <c r="K23" s="8">
        <v>10455805</v>
      </c>
      <c r="M23" s="8">
        <v>50961909753</v>
      </c>
      <c r="O23" s="8">
        <v>80109910721</v>
      </c>
      <c r="Q23" s="8">
        <v>-29148000967</v>
      </c>
    </row>
    <row r="24" spans="1:17" ht="18.75" x14ac:dyDescent="0.4">
      <c r="A24" s="7" t="s">
        <v>42</v>
      </c>
      <c r="C24" s="8">
        <v>3522150</v>
      </c>
      <c r="E24" s="8">
        <v>49599958292</v>
      </c>
      <c r="G24" s="8">
        <v>61999947866</v>
      </c>
      <c r="I24" s="8">
        <v>-12399989573</v>
      </c>
      <c r="K24" s="8">
        <v>3522150</v>
      </c>
      <c r="M24" s="8">
        <v>49599958292</v>
      </c>
      <c r="O24" s="8">
        <v>53793276629</v>
      </c>
      <c r="Q24" s="8">
        <v>-4193318336</v>
      </c>
    </row>
    <row r="25" spans="1:17" ht="18.75" x14ac:dyDescent="0.4">
      <c r="A25" s="7" t="s">
        <v>48</v>
      </c>
      <c r="C25" s="8">
        <v>9835845</v>
      </c>
      <c r="E25" s="8">
        <v>27780431934</v>
      </c>
      <c r="G25" s="8">
        <v>34725417920</v>
      </c>
      <c r="I25" s="8">
        <v>-6944985985</v>
      </c>
      <c r="K25" s="8">
        <v>9835845</v>
      </c>
      <c r="M25" s="8">
        <v>27780431934</v>
      </c>
      <c r="O25" s="8">
        <v>54582591469</v>
      </c>
      <c r="Q25" s="8">
        <v>-26802159534</v>
      </c>
    </row>
    <row r="26" spans="1:17" ht="18.75" x14ac:dyDescent="0.4">
      <c r="A26" s="7" t="s">
        <v>23</v>
      </c>
      <c r="C26" s="8">
        <v>32135438</v>
      </c>
      <c r="E26" s="8">
        <v>121604700536</v>
      </c>
      <c r="G26" s="8">
        <v>151991949520</v>
      </c>
      <c r="I26" s="8">
        <v>-30387248983</v>
      </c>
      <c r="K26" s="8">
        <v>32135438</v>
      </c>
      <c r="M26" s="8">
        <v>121604700536</v>
      </c>
      <c r="O26" s="8">
        <v>190562864216</v>
      </c>
      <c r="Q26" s="8">
        <v>-68958163679</v>
      </c>
    </row>
    <row r="27" spans="1:17" ht="18.75" x14ac:dyDescent="0.4">
      <c r="A27" s="7" t="s">
        <v>20</v>
      </c>
      <c r="C27" s="8">
        <v>18358980</v>
      </c>
      <c r="E27" s="8">
        <v>100995408829</v>
      </c>
      <c r="G27" s="8">
        <v>126244261036</v>
      </c>
      <c r="I27" s="8">
        <v>-25248852206</v>
      </c>
      <c r="K27" s="8">
        <v>18358980</v>
      </c>
      <c r="M27" s="8">
        <v>100995408829</v>
      </c>
      <c r="O27" s="8">
        <v>64083527184</v>
      </c>
      <c r="Q27" s="8">
        <v>36911881645</v>
      </c>
    </row>
    <row r="28" spans="1:17" ht="18.75" x14ac:dyDescent="0.4">
      <c r="A28" s="7" t="s">
        <v>21</v>
      </c>
      <c r="C28" s="8">
        <v>21730559</v>
      </c>
      <c r="E28" s="8">
        <v>225285854426</v>
      </c>
      <c r="G28" s="8">
        <v>281607324154</v>
      </c>
      <c r="I28" s="8">
        <v>-56321469727</v>
      </c>
      <c r="K28" s="8">
        <v>21730559</v>
      </c>
      <c r="M28" s="8">
        <v>225285854426</v>
      </c>
      <c r="O28" s="8">
        <v>148566678891</v>
      </c>
      <c r="Q28" s="8">
        <v>76719175535</v>
      </c>
    </row>
    <row r="29" spans="1:17" ht="18.75" x14ac:dyDescent="0.4">
      <c r="A29" s="7" t="s">
        <v>35</v>
      </c>
      <c r="C29" s="8">
        <v>29555554</v>
      </c>
      <c r="E29" s="8">
        <v>80778828775</v>
      </c>
      <c r="G29" s="8">
        <v>100973169381</v>
      </c>
      <c r="I29" s="8">
        <v>-20194340605</v>
      </c>
      <c r="K29" s="8">
        <v>29555554</v>
      </c>
      <c r="M29" s="8">
        <v>80778828775</v>
      </c>
      <c r="O29" s="8">
        <v>75991640248</v>
      </c>
      <c r="Q29" s="8">
        <v>4787188527</v>
      </c>
    </row>
    <row r="30" spans="1:17" ht="18.75" x14ac:dyDescent="0.4">
      <c r="A30" s="7" t="s">
        <v>25</v>
      </c>
      <c r="C30" s="8">
        <v>7485755</v>
      </c>
      <c r="E30" s="8">
        <v>59559868367</v>
      </c>
      <c r="G30" s="8">
        <v>74449742611</v>
      </c>
      <c r="I30" s="8">
        <v>-14889874243</v>
      </c>
      <c r="K30" s="8">
        <v>7485755</v>
      </c>
      <c r="M30" s="8">
        <v>59559868367</v>
      </c>
      <c r="O30" s="8">
        <v>64861351766</v>
      </c>
      <c r="Q30" s="8">
        <v>-5301483398</v>
      </c>
    </row>
    <row r="31" spans="1:17" ht="18.75" x14ac:dyDescent="0.4">
      <c r="A31" s="7" t="s">
        <v>36</v>
      </c>
      <c r="C31" s="8">
        <v>3848189</v>
      </c>
      <c r="E31" s="8">
        <v>39039756110</v>
      </c>
      <c r="G31" s="8">
        <v>48799695137</v>
      </c>
      <c r="I31" s="8">
        <v>-9759939026</v>
      </c>
      <c r="K31" s="8">
        <v>3848189</v>
      </c>
      <c r="M31" s="8">
        <v>39039756110</v>
      </c>
      <c r="O31" s="8">
        <v>51506790147</v>
      </c>
      <c r="Q31" s="8">
        <v>-12467034036</v>
      </c>
    </row>
    <row r="32" spans="1:17" ht="18.75" x14ac:dyDescent="0.4">
      <c r="A32" s="7" t="s">
        <v>40</v>
      </c>
      <c r="C32" s="8">
        <v>3000000</v>
      </c>
      <c r="E32" s="8">
        <v>67543818900</v>
      </c>
      <c r="G32" s="8">
        <v>65730941610</v>
      </c>
      <c r="I32" s="8">
        <v>1812877289</v>
      </c>
      <c r="K32" s="8">
        <v>3000000</v>
      </c>
      <c r="M32" s="8">
        <v>67543818900</v>
      </c>
      <c r="O32" s="8">
        <v>51841695600</v>
      </c>
      <c r="Q32" s="8">
        <v>15702123299</v>
      </c>
    </row>
    <row r="33" spans="1:17" ht="18.75" x14ac:dyDescent="0.4">
      <c r="A33" s="7" t="s">
        <v>32</v>
      </c>
      <c r="C33" s="8">
        <v>10110397</v>
      </c>
      <c r="E33" s="8">
        <v>54174115608</v>
      </c>
      <c r="G33" s="8">
        <v>67717644510</v>
      </c>
      <c r="I33" s="8">
        <v>-13543528901</v>
      </c>
      <c r="K33" s="8">
        <v>10110397</v>
      </c>
      <c r="M33" s="8">
        <v>54174115608</v>
      </c>
      <c r="O33" s="8">
        <v>85297812977</v>
      </c>
      <c r="Q33" s="8">
        <v>-31123697368</v>
      </c>
    </row>
    <row r="34" spans="1:17" ht="18.75" x14ac:dyDescent="0.4">
      <c r="A34" s="7" t="s">
        <v>49</v>
      </c>
      <c r="C34" s="8">
        <v>12450000</v>
      </c>
      <c r="E34" s="8">
        <v>52676439036</v>
      </c>
      <c r="G34" s="8">
        <v>65845548795</v>
      </c>
      <c r="I34" s="8">
        <v>-13169109759</v>
      </c>
      <c r="K34" s="8">
        <v>12450000</v>
      </c>
      <c r="M34" s="8">
        <v>52676439036</v>
      </c>
      <c r="O34" s="8">
        <v>40586769170</v>
      </c>
      <c r="Q34" s="8">
        <v>12089669866</v>
      </c>
    </row>
    <row r="35" spans="1:17" ht="18.75" x14ac:dyDescent="0.4">
      <c r="A35" s="7" t="s">
        <v>22</v>
      </c>
      <c r="C35" s="8">
        <v>2385796</v>
      </c>
      <c r="E35" s="8">
        <v>86228494699</v>
      </c>
      <c r="G35" s="8">
        <v>107785618373</v>
      </c>
      <c r="I35" s="8">
        <v>-21557123673</v>
      </c>
      <c r="K35" s="8">
        <v>2385796</v>
      </c>
      <c r="M35" s="8">
        <v>86228494699</v>
      </c>
      <c r="O35" s="8">
        <v>109875496997</v>
      </c>
      <c r="Q35" s="8">
        <v>-23647002297</v>
      </c>
    </row>
    <row r="36" spans="1:17" ht="18.75" x14ac:dyDescent="0.4">
      <c r="A36" s="7" t="s">
        <v>50</v>
      </c>
      <c r="C36" s="8">
        <v>360000</v>
      </c>
      <c r="E36" s="8">
        <v>2817729273</v>
      </c>
      <c r="G36" s="8">
        <v>3879378792</v>
      </c>
      <c r="I36" s="8">
        <v>-1061649518</v>
      </c>
      <c r="K36" s="8">
        <v>360000</v>
      </c>
      <c r="M36" s="8">
        <v>2817729273</v>
      </c>
      <c r="O36" s="8">
        <v>3549219766</v>
      </c>
      <c r="Q36" s="8">
        <v>-731490492</v>
      </c>
    </row>
    <row r="37" spans="1:17" ht="18.75" x14ac:dyDescent="0.4">
      <c r="A37" s="7" t="s">
        <v>41</v>
      </c>
      <c r="C37" s="8">
        <v>1256500</v>
      </c>
      <c r="E37" s="8">
        <v>6144167592</v>
      </c>
      <c r="G37" s="8">
        <v>7680209490</v>
      </c>
      <c r="I37" s="8">
        <v>-1536041897</v>
      </c>
      <c r="K37" s="8">
        <v>1256500</v>
      </c>
      <c r="M37" s="8">
        <v>6144167592</v>
      </c>
      <c r="O37" s="8">
        <v>7911683325</v>
      </c>
      <c r="Q37" s="8">
        <v>-1767515732</v>
      </c>
    </row>
    <row r="38" spans="1:17" ht="18.75" x14ac:dyDescent="0.4">
      <c r="A38" s="7" t="s">
        <v>45</v>
      </c>
      <c r="C38" s="8">
        <v>257500</v>
      </c>
      <c r="E38" s="8">
        <v>3203067405</v>
      </c>
      <c r="G38" s="8">
        <v>4003834256</v>
      </c>
      <c r="I38" s="8">
        <v>-800766850</v>
      </c>
      <c r="K38" s="8">
        <v>257500</v>
      </c>
      <c r="M38" s="8">
        <v>3203067405</v>
      </c>
      <c r="O38" s="8">
        <v>4208347531</v>
      </c>
      <c r="Q38" s="8">
        <v>-1005280125</v>
      </c>
    </row>
    <row r="39" spans="1:17" ht="18.75" x14ac:dyDescent="0.4">
      <c r="A39" s="7" t="s">
        <v>47</v>
      </c>
      <c r="C39" s="8">
        <v>750000</v>
      </c>
      <c r="E39" s="8">
        <v>5227278360</v>
      </c>
      <c r="G39" s="8">
        <v>6534097950</v>
      </c>
      <c r="I39" s="8">
        <v>-1306819590</v>
      </c>
      <c r="K39" s="8">
        <v>750000</v>
      </c>
      <c r="M39" s="8">
        <v>5227278360</v>
      </c>
      <c r="O39" s="8">
        <v>6091062302</v>
      </c>
      <c r="Q39" s="8">
        <v>-863783942</v>
      </c>
    </row>
    <row r="40" spans="1:17" ht="18.75" x14ac:dyDescent="0.4">
      <c r="A40" s="10" t="s">
        <v>51</v>
      </c>
      <c r="C40" s="11">
        <v>401250</v>
      </c>
      <c r="E40" s="11">
        <v>4029261175</v>
      </c>
      <c r="G40" s="11">
        <v>5036576469</v>
      </c>
      <c r="I40" s="11">
        <v>-1007315293</v>
      </c>
      <c r="K40" s="11">
        <v>401250</v>
      </c>
      <c r="M40" s="11">
        <v>4029261175</v>
      </c>
      <c r="O40" s="11">
        <f>3821953597+22</f>
        <v>3821953619</v>
      </c>
      <c r="Q40" s="11">
        <f>M40-O40</f>
        <v>207307556</v>
      </c>
    </row>
    <row r="41" spans="1:17" ht="21.75" thickBot="1" x14ac:dyDescent="0.45">
      <c r="A41" s="13" t="s">
        <v>52</v>
      </c>
      <c r="C41" s="14">
        <v>448745526</v>
      </c>
      <c r="E41" s="14">
        <v>2543216522876</v>
      </c>
      <c r="G41" s="14">
        <v>3160662682926</v>
      </c>
      <c r="I41" s="14">
        <v>-617446160021</v>
      </c>
      <c r="K41" s="14">
        <v>448745526</v>
      </c>
      <c r="M41" s="14">
        <v>2543216522876</v>
      </c>
      <c r="O41" s="14">
        <v>2746638213171</v>
      </c>
      <c r="Q41" s="14">
        <f>SUM(Q8:Q40)</f>
        <v>-203421690295</v>
      </c>
    </row>
    <row r="42" spans="1:17" ht="16.5" thickTop="1" x14ac:dyDescent="0.4"/>
    <row r="43" spans="1:17" x14ac:dyDescent="0.4">
      <c r="Q43" s="22"/>
    </row>
    <row r="44" spans="1:17" x14ac:dyDescent="0.4">
      <c r="Q44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"/>
  <sheetViews>
    <sheetView rightToLeft="1" view="pageBreakPreview" zoomScale="85" zoomScaleNormal="100" zoomScaleSheetLayoutView="85" workbookViewId="0">
      <selection activeCell="O22" sqref="O22"/>
    </sheetView>
  </sheetViews>
  <sheetFormatPr defaultRowHeight="15.75" x14ac:dyDescent="0.4"/>
  <cols>
    <col min="1" max="1" width="8.28515625" style="17" bestFit="1" customWidth="1"/>
    <col min="2" max="2" width="1.28515625" style="17" customWidth="1"/>
    <col min="3" max="3" width="10.5703125" style="17" bestFit="1" customWidth="1"/>
    <col min="4" max="4" width="1.28515625" style="17" customWidth="1"/>
    <col min="5" max="5" width="10.5703125" style="17" bestFit="1" customWidth="1"/>
    <col min="6" max="6" width="1.28515625" style="17" customWidth="1"/>
    <col min="7" max="7" width="6.42578125" style="17" customWidth="1"/>
    <col min="8" max="8" width="1.28515625" style="17" customWidth="1"/>
    <col min="9" max="9" width="5.140625" style="17" customWidth="1"/>
    <col min="10" max="10" width="1.28515625" style="17" customWidth="1"/>
    <col min="11" max="11" width="9.140625" style="17" customWidth="1"/>
    <col min="12" max="12" width="1.28515625" style="17" customWidth="1"/>
    <col min="13" max="13" width="2.5703125" style="17" customWidth="1"/>
    <col min="14" max="14" width="1.28515625" style="17" customWidth="1"/>
    <col min="15" max="15" width="9.140625" style="17" customWidth="1"/>
    <col min="16" max="16" width="1.28515625" style="17" customWidth="1"/>
    <col min="17" max="17" width="2.5703125" style="17" customWidth="1"/>
    <col min="18" max="20" width="1.28515625" style="17" customWidth="1"/>
    <col min="21" max="21" width="6.42578125" style="17" customWidth="1"/>
    <col min="22" max="22" width="1.28515625" style="17" customWidth="1"/>
    <col min="23" max="23" width="2.5703125" style="17" customWidth="1"/>
    <col min="24" max="26" width="1.28515625" style="17" customWidth="1"/>
    <col min="27" max="27" width="6.42578125" style="17" customWidth="1"/>
    <col min="28" max="28" width="1.28515625" style="17" customWidth="1"/>
    <col min="29" max="29" width="2.5703125" style="17" customWidth="1"/>
    <col min="30" max="32" width="1.28515625" style="17" customWidth="1"/>
    <col min="33" max="33" width="9.140625" style="17" customWidth="1"/>
    <col min="34" max="34" width="1.28515625" style="17" customWidth="1"/>
    <col min="35" max="35" width="2.5703125" style="17" customWidth="1"/>
    <col min="36" max="36" width="1.28515625" style="17" customWidth="1"/>
    <col min="37" max="37" width="9.140625" style="17" customWidth="1"/>
    <col min="38" max="38" width="1.28515625" style="17" customWidth="1"/>
    <col min="39" max="39" width="2.5703125" style="17" customWidth="1"/>
    <col min="40" max="40" width="1.28515625" style="17" customWidth="1"/>
    <col min="41" max="41" width="9.140625" style="17" customWidth="1"/>
    <col min="42" max="42" width="1.28515625" style="17" customWidth="1"/>
    <col min="43" max="43" width="2.5703125" style="17" customWidth="1"/>
    <col min="44" max="44" width="1.28515625" style="17" customWidth="1"/>
    <col min="45" max="45" width="11.7109375" style="17" customWidth="1"/>
    <col min="46" max="47" width="1.28515625" style="17" customWidth="1"/>
    <col min="48" max="48" width="10.42578125" style="17" bestFit="1" customWidth="1"/>
    <col min="49" max="49" width="7.7109375" style="17" customWidth="1"/>
    <col min="50" max="50" width="0.28515625" style="17" customWidth="1"/>
    <col min="51" max="16384" width="9.140625" style="17"/>
  </cols>
  <sheetData>
    <row r="1" spans="1:49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32"/>
      <c r="AU1" s="32"/>
      <c r="AV1" s="32"/>
      <c r="AW1" s="32"/>
    </row>
    <row r="2" spans="1:49" ht="25.5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32"/>
      <c r="AU2" s="32"/>
      <c r="AV2" s="32"/>
      <c r="AW2" s="32"/>
    </row>
    <row r="3" spans="1:49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32"/>
      <c r="AU3" s="32"/>
      <c r="AV3" s="32"/>
      <c r="AW3" s="32"/>
    </row>
    <row r="5" spans="1:49" ht="24" x14ac:dyDescent="0.4">
      <c r="A5" s="43" t="s">
        <v>53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</row>
    <row r="6" spans="1:49" ht="21" x14ac:dyDescent="0.4">
      <c r="I6" s="38" t="s">
        <v>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C6" s="38" t="s">
        <v>9</v>
      </c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9" x14ac:dyDescent="0.4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9" ht="21" x14ac:dyDescent="0.4">
      <c r="A8" s="38" t="s">
        <v>54</v>
      </c>
      <c r="B8" s="38"/>
      <c r="C8" s="38"/>
      <c r="D8" s="38"/>
      <c r="E8" s="38"/>
      <c r="F8" s="38"/>
      <c r="G8" s="38"/>
      <c r="I8" s="38" t="s">
        <v>55</v>
      </c>
      <c r="J8" s="38"/>
      <c r="K8" s="38"/>
      <c r="M8" s="38" t="s">
        <v>56</v>
      </c>
      <c r="N8" s="38"/>
      <c r="O8" s="38"/>
      <c r="Q8" s="38" t="s">
        <v>57</v>
      </c>
      <c r="R8" s="38"/>
      <c r="S8" s="38"/>
      <c r="T8" s="38"/>
      <c r="U8" s="38"/>
      <c r="W8" s="38" t="s">
        <v>58</v>
      </c>
      <c r="X8" s="38"/>
      <c r="Y8" s="38"/>
      <c r="Z8" s="38"/>
      <c r="AA8" s="38"/>
      <c r="AC8" s="38" t="s">
        <v>55</v>
      </c>
      <c r="AD8" s="38"/>
      <c r="AE8" s="38"/>
      <c r="AF8" s="38"/>
      <c r="AG8" s="38"/>
      <c r="AI8" s="38" t="s">
        <v>56</v>
      </c>
      <c r="AJ8" s="38"/>
      <c r="AK8" s="38"/>
      <c r="AM8" s="38" t="s">
        <v>57</v>
      </c>
      <c r="AN8" s="38"/>
      <c r="AO8" s="38"/>
      <c r="AQ8" s="38" t="s">
        <v>58</v>
      </c>
      <c r="AR8" s="38"/>
      <c r="AS8" s="38"/>
    </row>
    <row r="9" spans="1:49" ht="18.75" x14ac:dyDescent="0.4">
      <c r="A9" s="39" t="s">
        <v>59</v>
      </c>
      <c r="B9" s="39"/>
      <c r="C9" s="39"/>
      <c r="D9" s="39"/>
      <c r="E9" s="39"/>
      <c r="F9" s="39"/>
      <c r="G9" s="39"/>
      <c r="I9" s="40">
        <v>3000000</v>
      </c>
      <c r="J9" s="40"/>
      <c r="K9" s="40"/>
      <c r="M9" s="40">
        <v>27554</v>
      </c>
      <c r="N9" s="40"/>
      <c r="O9" s="40"/>
      <c r="Q9" s="39" t="s">
        <v>60</v>
      </c>
      <c r="R9" s="39"/>
      <c r="S9" s="39"/>
      <c r="T9" s="39"/>
      <c r="U9" s="39"/>
      <c r="W9" s="44">
        <v>0.378147424074392</v>
      </c>
      <c r="X9" s="44"/>
      <c r="Y9" s="44"/>
      <c r="Z9" s="44"/>
      <c r="AA9" s="44"/>
      <c r="AC9" s="40">
        <v>3000000</v>
      </c>
      <c r="AD9" s="40"/>
      <c r="AE9" s="40"/>
      <c r="AF9" s="40"/>
      <c r="AG9" s="40"/>
      <c r="AI9" s="40">
        <v>27554</v>
      </c>
      <c r="AJ9" s="40"/>
      <c r="AK9" s="40"/>
      <c r="AM9" s="39" t="s">
        <v>60</v>
      </c>
      <c r="AN9" s="39"/>
      <c r="AO9" s="39"/>
      <c r="AQ9" s="44">
        <v>0.378147424074392</v>
      </c>
      <c r="AR9" s="44"/>
      <c r="AS9" s="44"/>
    </row>
  </sheetData>
  <mergeCells count="24">
    <mergeCell ref="A3:AS3"/>
    <mergeCell ref="A2:AS2"/>
    <mergeCell ref="A1:AS1"/>
    <mergeCell ref="Q8:U8"/>
    <mergeCell ref="W8:AA8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</mergeCells>
  <pageMargins left="0.39" right="0.39" top="0.39" bottom="0.39" header="0" footer="0"/>
  <pageSetup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4"/>
  <sheetViews>
    <sheetView rightToLeft="1" view="pageBreakPreview" topLeftCell="A19" zoomScaleNormal="100" zoomScaleSheetLayoutView="100" workbookViewId="0">
      <selection activeCell="K14" sqref="K14"/>
    </sheetView>
  </sheetViews>
  <sheetFormatPr defaultRowHeight="15.75" x14ac:dyDescent="0.4"/>
  <cols>
    <col min="1" max="1" width="27.5703125" style="17" bestFit="1" customWidth="1"/>
    <col min="2" max="2" width="1.28515625" style="17" customWidth="1"/>
    <col min="3" max="3" width="12.14062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5" style="17" bestFit="1" customWidth="1"/>
    <col min="8" max="8" width="1.28515625" style="17" customWidth="1"/>
    <col min="9" max="9" width="11" style="17" bestFit="1" customWidth="1"/>
    <col min="10" max="10" width="1.28515625" style="17" customWidth="1"/>
    <col min="11" max="11" width="25.42578125" style="17" bestFit="1" customWidth="1"/>
    <col min="12" max="12" width="1.28515625" style="17" customWidth="1"/>
    <col min="13" max="13" width="10.140625" style="23" bestFit="1" customWidth="1"/>
    <col min="14" max="14" width="0.28515625" style="17" customWidth="1"/>
    <col min="15" max="16384" width="9.140625" style="17"/>
  </cols>
  <sheetData>
    <row r="1" spans="1:13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5.5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24" x14ac:dyDescent="0.4">
      <c r="A4" s="43" t="s">
        <v>61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24" x14ac:dyDescent="0.4">
      <c r="A5" s="43" t="s">
        <v>62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7" spans="1:13" ht="21" x14ac:dyDescent="0.4">
      <c r="C7" s="38" t="s">
        <v>9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21" x14ac:dyDescent="0.4">
      <c r="A8" s="2" t="s">
        <v>63</v>
      </c>
      <c r="C8" s="3" t="s">
        <v>13</v>
      </c>
      <c r="D8" s="18"/>
      <c r="E8" s="3" t="s">
        <v>64</v>
      </c>
      <c r="F8" s="18"/>
      <c r="G8" s="3" t="s">
        <v>65</v>
      </c>
      <c r="H8" s="18"/>
      <c r="I8" s="3" t="s">
        <v>66</v>
      </c>
      <c r="J8" s="18"/>
      <c r="K8" s="3" t="s">
        <v>67</v>
      </c>
      <c r="L8" s="18"/>
      <c r="M8" s="3" t="s">
        <v>68</v>
      </c>
    </row>
    <row r="9" spans="1:13" ht="18.75" x14ac:dyDescent="0.4">
      <c r="A9" s="4" t="s">
        <v>44</v>
      </c>
      <c r="C9" s="5">
        <v>5471764</v>
      </c>
      <c r="E9" s="5">
        <v>20020</v>
      </c>
      <c r="G9" s="5">
        <v>16016</v>
      </c>
      <c r="I9" s="45">
        <v>-0.2</v>
      </c>
      <c r="K9" s="5">
        <v>87635772224</v>
      </c>
      <c r="M9" s="24" t="s">
        <v>69</v>
      </c>
    </row>
    <row r="10" spans="1:13" ht="18.75" x14ac:dyDescent="0.4">
      <c r="A10" s="7" t="s">
        <v>24</v>
      </c>
      <c r="C10" s="8">
        <v>4759003</v>
      </c>
      <c r="E10" s="8">
        <v>6159</v>
      </c>
      <c r="G10" s="8">
        <v>4927.21</v>
      </c>
      <c r="I10" s="46">
        <v>-0.2</v>
      </c>
      <c r="K10" s="8">
        <v>23448607171.630001</v>
      </c>
      <c r="M10" s="25" t="s">
        <v>69</v>
      </c>
    </row>
    <row r="11" spans="1:13" ht="18.75" x14ac:dyDescent="0.4">
      <c r="A11" s="7" t="s">
        <v>29</v>
      </c>
      <c r="C11" s="8">
        <v>19495605</v>
      </c>
      <c r="E11" s="8">
        <v>4640</v>
      </c>
      <c r="G11" s="8">
        <v>3712</v>
      </c>
      <c r="I11" s="46">
        <v>-0.2</v>
      </c>
      <c r="K11" s="8">
        <v>72367685760</v>
      </c>
      <c r="M11" s="25" t="s">
        <v>69</v>
      </c>
    </row>
    <row r="12" spans="1:13" ht="18.75" x14ac:dyDescent="0.4">
      <c r="A12" s="7" t="s">
        <v>30</v>
      </c>
      <c r="C12" s="8">
        <v>7197273</v>
      </c>
      <c r="E12" s="8">
        <v>16930</v>
      </c>
      <c r="G12" s="8">
        <v>13544</v>
      </c>
      <c r="I12" s="46">
        <v>-0.2</v>
      </c>
      <c r="K12" s="8">
        <v>97479865512</v>
      </c>
      <c r="M12" s="25" t="s">
        <v>69</v>
      </c>
    </row>
    <row r="13" spans="1:13" ht="18.75" x14ac:dyDescent="0.4">
      <c r="A13" s="7" t="s">
        <v>31</v>
      </c>
      <c r="C13" s="8">
        <v>7900206</v>
      </c>
      <c r="E13" s="8">
        <v>13570</v>
      </c>
      <c r="G13" s="8">
        <v>10856</v>
      </c>
      <c r="I13" s="46">
        <v>-0.2</v>
      </c>
      <c r="K13" s="8">
        <v>85764636336</v>
      </c>
      <c r="M13" s="25" t="s">
        <v>69</v>
      </c>
    </row>
    <row r="14" spans="1:13" ht="18.75" x14ac:dyDescent="0.4">
      <c r="A14" s="7" t="s">
        <v>43</v>
      </c>
      <c r="C14" s="8">
        <v>30300084</v>
      </c>
      <c r="E14" s="8">
        <v>13690</v>
      </c>
      <c r="G14" s="8">
        <v>10952</v>
      </c>
      <c r="I14" s="46">
        <v>-0.2</v>
      </c>
      <c r="K14" s="8">
        <v>331846519968</v>
      </c>
      <c r="M14" s="25" t="s">
        <v>69</v>
      </c>
    </row>
    <row r="15" spans="1:13" ht="18.75" x14ac:dyDescent="0.4">
      <c r="A15" s="7" t="s">
        <v>39</v>
      </c>
      <c r="C15" s="8">
        <v>43274421</v>
      </c>
      <c r="E15" s="8">
        <v>1422</v>
      </c>
      <c r="G15" s="8">
        <v>1137.6099999999999</v>
      </c>
      <c r="I15" s="46">
        <v>-0.2</v>
      </c>
      <c r="K15" s="8">
        <v>49229414073.809998</v>
      </c>
      <c r="M15" s="25" t="s">
        <v>69</v>
      </c>
    </row>
    <row r="16" spans="1:13" ht="18.75" x14ac:dyDescent="0.4">
      <c r="A16" s="7" t="s">
        <v>27</v>
      </c>
      <c r="C16" s="8">
        <v>13196288</v>
      </c>
      <c r="E16" s="8">
        <v>6190</v>
      </c>
      <c r="G16" s="8">
        <v>4952</v>
      </c>
      <c r="I16" s="46">
        <v>-0.2</v>
      </c>
      <c r="K16" s="8">
        <v>65348018176</v>
      </c>
      <c r="M16" s="25" t="s">
        <v>69</v>
      </c>
    </row>
    <row r="17" spans="1:13" ht="18.75" x14ac:dyDescent="0.4">
      <c r="A17" s="7" t="s">
        <v>26</v>
      </c>
      <c r="C17" s="8">
        <v>1184334</v>
      </c>
      <c r="E17" s="8">
        <v>8000</v>
      </c>
      <c r="G17" s="8">
        <v>6400</v>
      </c>
      <c r="I17" s="46">
        <v>-0.2</v>
      </c>
      <c r="K17" s="8">
        <v>7579737600</v>
      </c>
      <c r="M17" s="25" t="s">
        <v>69</v>
      </c>
    </row>
    <row r="18" spans="1:13" ht="18.75" x14ac:dyDescent="0.4">
      <c r="A18" s="7" t="s">
        <v>34</v>
      </c>
      <c r="C18" s="8">
        <v>711458</v>
      </c>
      <c r="E18" s="8">
        <v>125410</v>
      </c>
      <c r="G18" s="8">
        <v>100328</v>
      </c>
      <c r="I18" s="46">
        <v>-0.2</v>
      </c>
      <c r="K18" s="8">
        <v>71379158224</v>
      </c>
      <c r="M18" s="25" t="s">
        <v>69</v>
      </c>
    </row>
    <row r="19" spans="1:13" ht="18.75" x14ac:dyDescent="0.4">
      <c r="A19" s="7" t="s">
        <v>46</v>
      </c>
      <c r="C19" s="8">
        <v>7196401</v>
      </c>
      <c r="E19" s="8">
        <v>12300</v>
      </c>
      <c r="G19" s="8">
        <v>9840</v>
      </c>
      <c r="I19" s="46">
        <v>-0.2</v>
      </c>
      <c r="K19" s="8">
        <v>70812585840</v>
      </c>
      <c r="M19" s="25" t="s">
        <v>69</v>
      </c>
    </row>
    <row r="20" spans="1:13" ht="18.75" x14ac:dyDescent="0.4">
      <c r="A20" s="7" t="s">
        <v>19</v>
      </c>
      <c r="C20" s="8">
        <v>31541785</v>
      </c>
      <c r="E20" s="8">
        <v>6130</v>
      </c>
      <c r="G20" s="8">
        <v>4904</v>
      </c>
      <c r="I20" s="46">
        <v>-0.2</v>
      </c>
      <c r="K20" s="8">
        <v>154680913640</v>
      </c>
      <c r="M20" s="25" t="s">
        <v>69</v>
      </c>
    </row>
    <row r="21" spans="1:13" ht="18.75" x14ac:dyDescent="0.4">
      <c r="A21" s="7" t="s">
        <v>38</v>
      </c>
      <c r="C21" s="8">
        <v>5932246</v>
      </c>
      <c r="E21" s="8">
        <v>12880</v>
      </c>
      <c r="G21" s="8">
        <v>10304</v>
      </c>
      <c r="I21" s="46">
        <v>-0.2</v>
      </c>
      <c r="K21" s="8">
        <v>61125862784</v>
      </c>
      <c r="M21" s="25" t="s">
        <v>69</v>
      </c>
    </row>
    <row r="22" spans="1:13" ht="18.75" x14ac:dyDescent="0.4">
      <c r="A22" s="7" t="s">
        <v>37</v>
      </c>
      <c r="C22" s="8">
        <v>101424578</v>
      </c>
      <c r="E22" s="8">
        <v>2604</v>
      </c>
      <c r="G22" s="8">
        <v>2083.21</v>
      </c>
      <c r="I22" s="46">
        <v>-0.2</v>
      </c>
      <c r="K22" s="8">
        <v>211288695135.38</v>
      </c>
      <c r="M22" s="25" t="s">
        <v>69</v>
      </c>
    </row>
    <row r="23" spans="1:13" ht="18.75" x14ac:dyDescent="0.4">
      <c r="A23" s="7" t="s">
        <v>33</v>
      </c>
      <c r="C23" s="8">
        <v>1260362</v>
      </c>
      <c r="E23" s="8">
        <v>126260</v>
      </c>
      <c r="G23" s="8">
        <v>101008</v>
      </c>
      <c r="I23" s="46">
        <v>-0.2</v>
      </c>
      <c r="K23" s="8">
        <v>127306644896</v>
      </c>
      <c r="M23" s="25" t="s">
        <v>69</v>
      </c>
    </row>
    <row r="24" spans="1:13" ht="18.75" x14ac:dyDescent="0.4">
      <c r="A24" s="7" t="s">
        <v>28</v>
      </c>
      <c r="C24" s="8">
        <v>10455805</v>
      </c>
      <c r="E24" s="8">
        <v>6140</v>
      </c>
      <c r="G24" s="8">
        <v>4912</v>
      </c>
      <c r="I24" s="46">
        <v>-0.2</v>
      </c>
      <c r="K24" s="8">
        <v>51358914160</v>
      </c>
      <c r="M24" s="25" t="s">
        <v>69</v>
      </c>
    </row>
    <row r="25" spans="1:13" ht="18.75" x14ac:dyDescent="0.4">
      <c r="A25" s="7" t="s">
        <v>42</v>
      </c>
      <c r="C25" s="8">
        <v>3522150</v>
      </c>
      <c r="E25" s="8">
        <v>17740</v>
      </c>
      <c r="G25" s="8">
        <v>14192</v>
      </c>
      <c r="I25" s="46">
        <v>-0.2</v>
      </c>
      <c r="K25" s="8">
        <v>49986352800</v>
      </c>
      <c r="M25" s="25" t="s">
        <v>69</v>
      </c>
    </row>
    <row r="26" spans="1:13" ht="18.75" x14ac:dyDescent="0.4">
      <c r="A26" s="7" t="s">
        <v>48</v>
      </c>
      <c r="C26" s="8">
        <v>9835845</v>
      </c>
      <c r="E26" s="8">
        <v>3558</v>
      </c>
      <c r="G26" s="8">
        <v>2846.41</v>
      </c>
      <c r="I26" s="46">
        <v>-0.2</v>
      </c>
      <c r="K26" s="8">
        <v>27996847566.450001</v>
      </c>
      <c r="M26" s="25" t="s">
        <v>69</v>
      </c>
    </row>
    <row r="27" spans="1:13" ht="18.75" x14ac:dyDescent="0.4">
      <c r="A27" s="7" t="s">
        <v>23</v>
      </c>
      <c r="C27" s="8">
        <v>32135438</v>
      </c>
      <c r="E27" s="8">
        <v>4767</v>
      </c>
      <c r="G27" s="8">
        <v>3813.61</v>
      </c>
      <c r="I27" s="46">
        <v>-0.2</v>
      </c>
      <c r="K27" s="8">
        <v>122552027711.17999</v>
      </c>
      <c r="M27" s="25" t="s">
        <v>69</v>
      </c>
    </row>
    <row r="28" spans="1:13" ht="18.75" x14ac:dyDescent="0.4">
      <c r="A28" s="7" t="s">
        <v>20</v>
      </c>
      <c r="C28" s="8">
        <v>18358980</v>
      </c>
      <c r="E28" s="8">
        <v>6930</v>
      </c>
      <c r="G28" s="8">
        <v>5544</v>
      </c>
      <c r="I28" s="46">
        <v>-0.2</v>
      </c>
      <c r="K28" s="8">
        <v>101782185120</v>
      </c>
      <c r="M28" s="25" t="s">
        <v>69</v>
      </c>
    </row>
    <row r="29" spans="1:13" ht="18.75" x14ac:dyDescent="0.4">
      <c r="A29" s="7" t="s">
        <v>21</v>
      </c>
      <c r="C29" s="8">
        <v>21730559</v>
      </c>
      <c r="E29" s="8">
        <v>13060</v>
      </c>
      <c r="G29" s="8">
        <v>10448</v>
      </c>
      <c r="I29" s="46">
        <v>-0.2</v>
      </c>
      <c r="K29" s="8">
        <v>227040880432</v>
      </c>
      <c r="M29" s="25" t="s">
        <v>69</v>
      </c>
    </row>
    <row r="30" spans="1:13" ht="18.75" x14ac:dyDescent="0.4">
      <c r="A30" s="7" t="s">
        <v>35</v>
      </c>
      <c r="C30" s="8">
        <v>29555554</v>
      </c>
      <c r="E30" s="8">
        <v>3443</v>
      </c>
      <c r="G30" s="8">
        <v>2754.41</v>
      </c>
      <c r="I30" s="46">
        <v>-0.2</v>
      </c>
      <c r="K30" s="8">
        <v>81408113493.139999</v>
      </c>
      <c r="M30" s="25" t="s">
        <v>69</v>
      </c>
    </row>
    <row r="31" spans="1:13" ht="18.75" x14ac:dyDescent="0.4">
      <c r="A31" s="7" t="s">
        <v>25</v>
      </c>
      <c r="C31" s="8">
        <v>7485755</v>
      </c>
      <c r="E31" s="8">
        <v>10023</v>
      </c>
      <c r="G31" s="8">
        <v>8018.41</v>
      </c>
      <c r="I31" s="46">
        <v>-0.2</v>
      </c>
      <c r="K31" s="8">
        <v>60023852749.550003</v>
      </c>
      <c r="M31" s="25" t="s">
        <v>69</v>
      </c>
    </row>
    <row r="32" spans="1:13" ht="18.75" x14ac:dyDescent="0.4">
      <c r="A32" s="7" t="s">
        <v>36</v>
      </c>
      <c r="C32" s="8">
        <v>3848189</v>
      </c>
      <c r="E32" s="8">
        <v>12780</v>
      </c>
      <c r="G32" s="8">
        <v>10224</v>
      </c>
      <c r="I32" s="46">
        <v>-0.2</v>
      </c>
      <c r="K32" s="8">
        <v>39343884336</v>
      </c>
      <c r="M32" s="25" t="s">
        <v>69</v>
      </c>
    </row>
    <row r="33" spans="1:13" ht="18.75" x14ac:dyDescent="0.4">
      <c r="A33" s="7" t="s">
        <v>32</v>
      </c>
      <c r="C33" s="8">
        <v>10110397</v>
      </c>
      <c r="E33" s="8">
        <v>6750</v>
      </c>
      <c r="G33" s="8">
        <v>5400</v>
      </c>
      <c r="I33" s="46">
        <v>-0.2</v>
      </c>
      <c r="K33" s="8">
        <v>54596143800</v>
      </c>
      <c r="M33" s="25" t="s">
        <v>69</v>
      </c>
    </row>
    <row r="34" spans="1:13" ht="18.75" x14ac:dyDescent="0.4">
      <c r="A34" s="7" t="s">
        <v>49</v>
      </c>
      <c r="C34" s="8">
        <v>12450000</v>
      </c>
      <c r="E34" s="8">
        <v>5330</v>
      </c>
      <c r="G34" s="8">
        <v>4264</v>
      </c>
      <c r="I34" s="46">
        <v>-0.2</v>
      </c>
      <c r="K34" s="8">
        <v>53086800000</v>
      </c>
      <c r="M34" s="25" t="s">
        <v>69</v>
      </c>
    </row>
    <row r="35" spans="1:13" ht="18.75" x14ac:dyDescent="0.4">
      <c r="A35" s="7" t="s">
        <v>22</v>
      </c>
      <c r="C35" s="8">
        <v>2385796</v>
      </c>
      <c r="E35" s="8">
        <v>45530</v>
      </c>
      <c r="G35" s="8">
        <v>36424</v>
      </c>
      <c r="I35" s="46">
        <v>-0.2</v>
      </c>
      <c r="K35" s="8">
        <v>86900233504</v>
      </c>
      <c r="M35" s="25" t="s">
        <v>69</v>
      </c>
    </row>
    <row r="36" spans="1:13" ht="18.75" x14ac:dyDescent="0.4">
      <c r="A36" s="7" t="s">
        <v>50</v>
      </c>
      <c r="C36" s="8">
        <v>360000</v>
      </c>
      <c r="E36" s="8">
        <v>9860</v>
      </c>
      <c r="G36" s="8">
        <v>7888</v>
      </c>
      <c r="I36" s="46">
        <v>-0.2</v>
      </c>
      <c r="K36" s="8">
        <v>2839680000</v>
      </c>
      <c r="M36" s="25" t="s">
        <v>69</v>
      </c>
    </row>
    <row r="37" spans="1:13" ht="18.75" x14ac:dyDescent="0.4">
      <c r="A37" s="7" t="s">
        <v>41</v>
      </c>
      <c r="C37" s="8">
        <v>1256500</v>
      </c>
      <c r="E37" s="8">
        <v>6160</v>
      </c>
      <c r="G37" s="8">
        <v>4928</v>
      </c>
      <c r="I37" s="46">
        <v>-0.2</v>
      </c>
      <c r="K37" s="8">
        <v>6192032000</v>
      </c>
      <c r="M37" s="25" t="s">
        <v>69</v>
      </c>
    </row>
    <row r="38" spans="1:13" ht="18.75" x14ac:dyDescent="0.4">
      <c r="A38" s="7" t="s">
        <v>47</v>
      </c>
      <c r="C38" s="8">
        <v>750000</v>
      </c>
      <c r="E38" s="8">
        <v>8780</v>
      </c>
      <c r="G38" s="8">
        <v>7024</v>
      </c>
      <c r="I38" s="46">
        <v>-0.2</v>
      </c>
      <c r="K38" s="8">
        <v>5268000000</v>
      </c>
      <c r="M38" s="25" t="s">
        <v>69</v>
      </c>
    </row>
    <row r="39" spans="1:13" ht="18.75" x14ac:dyDescent="0.4">
      <c r="A39" s="7" t="s">
        <v>45</v>
      </c>
      <c r="C39" s="8">
        <v>257500</v>
      </c>
      <c r="E39" s="8">
        <v>15670</v>
      </c>
      <c r="G39" s="8">
        <v>12536</v>
      </c>
      <c r="I39" s="46">
        <v>-0.2</v>
      </c>
      <c r="K39" s="8">
        <v>3228020000</v>
      </c>
      <c r="M39" s="25" t="s">
        <v>69</v>
      </c>
    </row>
    <row r="40" spans="1:13" ht="18.75" x14ac:dyDescent="0.4">
      <c r="A40" s="10" t="s">
        <v>51</v>
      </c>
      <c r="C40" s="11">
        <v>401250</v>
      </c>
      <c r="E40" s="20">
        <v>12650</v>
      </c>
      <c r="G40" s="20">
        <v>10120</v>
      </c>
      <c r="I40" s="47">
        <v>-0.2</v>
      </c>
      <c r="K40" s="11">
        <v>4060650000</v>
      </c>
      <c r="M40" s="26" t="s">
        <v>69</v>
      </c>
    </row>
    <row r="41" spans="1:13" ht="21" x14ac:dyDescent="0.4">
      <c r="A41" s="13" t="s">
        <v>52</v>
      </c>
      <c r="C41" s="14">
        <v>445745526</v>
      </c>
      <c r="E41" s="20"/>
      <c r="F41" s="21"/>
      <c r="G41" s="20"/>
      <c r="H41" s="21"/>
      <c r="I41" s="20"/>
      <c r="K41" s="14">
        <v>2494958735013.1401</v>
      </c>
      <c r="M41" s="27"/>
    </row>
    <row r="42" spans="1:13" x14ac:dyDescent="0.4">
      <c r="E42" s="21"/>
      <c r="F42" s="21"/>
      <c r="G42" s="21"/>
      <c r="H42" s="21"/>
      <c r="I42" s="21"/>
      <c r="M42" s="28"/>
    </row>
    <row r="43" spans="1:13" x14ac:dyDescent="0.4">
      <c r="M43" s="28"/>
    </row>
    <row r="44" spans="1:13" x14ac:dyDescent="0.4">
      <c r="M44" s="2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15" zoomScaleNormal="100" zoomScaleSheetLayoutView="115" workbookViewId="0">
      <selection activeCell="L14" sqref="L14"/>
    </sheetView>
  </sheetViews>
  <sheetFormatPr defaultRowHeight="15.75" x14ac:dyDescent="0.4"/>
  <cols>
    <col min="1" max="1" width="6.28515625" style="17" bestFit="1" customWidth="1"/>
    <col min="2" max="2" width="35" style="17" customWidth="1"/>
    <col min="3" max="3" width="1.28515625" style="17" customWidth="1"/>
    <col min="4" max="4" width="15" style="17" bestFit="1" customWidth="1"/>
    <col min="5" max="5" width="1.28515625" style="17" customWidth="1"/>
    <col min="6" max="6" width="15.42578125" style="17" customWidth="1"/>
    <col min="7" max="7" width="1.28515625" style="17" customWidth="1"/>
    <col min="8" max="8" width="14" style="17" customWidth="1"/>
    <col min="9" max="9" width="1.28515625" style="17" customWidth="1"/>
    <col min="10" max="10" width="15" style="17" bestFit="1" customWidth="1"/>
    <col min="11" max="11" width="1.28515625" style="17" customWidth="1"/>
    <col min="12" max="12" width="18.28515625" style="17" bestFit="1" customWidth="1"/>
    <col min="13" max="13" width="0.28515625" style="17" customWidth="1"/>
    <col min="14" max="16384" width="9.140625" style="17"/>
  </cols>
  <sheetData>
    <row r="1" spans="1:12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5.5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5" spans="1:12" ht="24" x14ac:dyDescent="0.4">
      <c r="A5" s="1" t="s">
        <v>70</v>
      </c>
      <c r="B5" s="43" t="s">
        <v>71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21" x14ac:dyDescent="0.4">
      <c r="D6" s="2" t="s">
        <v>7</v>
      </c>
      <c r="F6" s="38" t="s">
        <v>8</v>
      </c>
      <c r="G6" s="38"/>
      <c r="H6" s="38"/>
      <c r="J6" s="2" t="s">
        <v>9</v>
      </c>
    </row>
    <row r="7" spans="1:12" ht="21" x14ac:dyDescent="0.4">
      <c r="A7" s="38" t="s">
        <v>72</v>
      </c>
      <c r="B7" s="38"/>
      <c r="D7" s="2" t="s">
        <v>73</v>
      </c>
      <c r="F7" s="2" t="s">
        <v>74</v>
      </c>
      <c r="H7" s="2" t="s">
        <v>75</v>
      </c>
      <c r="J7" s="2" t="s">
        <v>73</v>
      </c>
      <c r="L7" s="2" t="s">
        <v>18</v>
      </c>
    </row>
    <row r="8" spans="1:12" ht="18.75" x14ac:dyDescent="0.4">
      <c r="A8" s="39" t="s">
        <v>158</v>
      </c>
      <c r="B8" s="39"/>
      <c r="D8" s="5">
        <v>4721000</v>
      </c>
      <c r="F8" s="5">
        <v>0</v>
      </c>
      <c r="H8" s="5">
        <v>0</v>
      </c>
      <c r="J8" s="5">
        <v>4721000</v>
      </c>
      <c r="L8" s="29">
        <v>0</v>
      </c>
    </row>
    <row r="9" spans="1:12" ht="18.75" x14ac:dyDescent="0.4">
      <c r="A9" s="37" t="s">
        <v>159</v>
      </c>
      <c r="B9" s="37"/>
      <c r="D9" s="8">
        <v>2452265935</v>
      </c>
      <c r="F9" s="8">
        <v>9733709</v>
      </c>
      <c r="H9" s="8">
        <v>0</v>
      </c>
      <c r="J9" s="8">
        <v>2461999644</v>
      </c>
      <c r="L9" s="30">
        <v>8.9999999999999998E-4</v>
      </c>
    </row>
    <row r="10" spans="1:12" ht="18.75" x14ac:dyDescent="0.4">
      <c r="A10" s="37" t="s">
        <v>160</v>
      </c>
      <c r="B10" s="37"/>
      <c r="D10" s="8">
        <v>17802664986</v>
      </c>
      <c r="F10" s="8">
        <v>29764122590</v>
      </c>
      <c r="H10" s="8">
        <v>630000</v>
      </c>
      <c r="J10" s="8">
        <v>47566157576</v>
      </c>
      <c r="L10" s="30">
        <v>1.7999999999999999E-2</v>
      </c>
    </row>
    <row r="11" spans="1:12" ht="18.75" x14ac:dyDescent="0.4">
      <c r="A11" s="37" t="s">
        <v>161</v>
      </c>
      <c r="B11" s="37"/>
      <c r="D11" s="8">
        <v>26748523911</v>
      </c>
      <c r="F11" s="8">
        <v>324393372</v>
      </c>
      <c r="H11" s="8">
        <v>0</v>
      </c>
      <c r="J11" s="8">
        <v>27072917283</v>
      </c>
      <c r="L11" s="30">
        <v>1.0200000000000001E-2</v>
      </c>
    </row>
    <row r="12" spans="1:12" ht="18.75" x14ac:dyDescent="0.4">
      <c r="A12" s="33" t="s">
        <v>159</v>
      </c>
      <c r="B12" s="33"/>
      <c r="D12" s="11">
        <v>10203591</v>
      </c>
      <c r="F12" s="11">
        <v>40370</v>
      </c>
      <c r="H12" s="11">
        <v>630000</v>
      </c>
      <c r="J12" s="11">
        <v>9613961</v>
      </c>
      <c r="L12" s="31">
        <v>0</v>
      </c>
    </row>
    <row r="13" spans="1:12" ht="21" x14ac:dyDescent="0.4">
      <c r="A13" s="36" t="s">
        <v>52</v>
      </c>
      <c r="B13" s="36"/>
      <c r="D13" s="14">
        <v>47018379423</v>
      </c>
      <c r="F13" s="14">
        <v>30098290041</v>
      </c>
      <c r="H13" s="14">
        <v>1260000</v>
      </c>
      <c r="J13" s="14">
        <v>77115409464</v>
      </c>
      <c r="L13" s="15">
        <f>SUM(L8:L12)</f>
        <v>2.9100000000000001E-2</v>
      </c>
    </row>
  </sheetData>
  <mergeCells count="12">
    <mergeCell ref="A1:L1"/>
    <mergeCell ref="A2:L2"/>
    <mergeCell ref="A3:L3"/>
    <mergeCell ref="B5:L5"/>
    <mergeCell ref="F6:H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115" zoomScaleNormal="100" zoomScaleSheetLayoutView="115" workbookViewId="0">
      <selection activeCell="F9" sqref="F9"/>
    </sheetView>
  </sheetViews>
  <sheetFormatPr defaultRowHeight="15.75" x14ac:dyDescent="0.4"/>
  <cols>
    <col min="1" max="1" width="4" style="17" bestFit="1" customWidth="1"/>
    <col min="2" max="2" width="44.140625" style="17" customWidth="1"/>
    <col min="3" max="3" width="1.28515625" style="17" customWidth="1"/>
    <col min="4" max="4" width="8.7109375" style="17" bestFit="1" customWidth="1"/>
    <col min="5" max="5" width="1.28515625" style="17" customWidth="1"/>
    <col min="6" max="6" width="18.42578125" style="17" bestFit="1" customWidth="1"/>
    <col min="7" max="7" width="1.28515625" style="17" customWidth="1"/>
    <col min="8" max="8" width="18.7109375" style="17" bestFit="1" customWidth="1"/>
    <col min="9" max="9" width="1.28515625" style="17" customWidth="1"/>
    <col min="10" max="10" width="19.7109375" style="17" bestFit="1" customWidth="1"/>
    <col min="11" max="11" width="0.28515625" style="17" customWidth="1"/>
    <col min="12" max="16384" width="9.140625" style="17"/>
  </cols>
  <sheetData>
    <row r="1" spans="1:12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</row>
    <row r="3" spans="1:12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5" spans="1:12" ht="24" x14ac:dyDescent="0.4">
      <c r="A5" s="1" t="s">
        <v>79</v>
      </c>
      <c r="B5" s="43" t="s">
        <v>80</v>
      </c>
      <c r="C5" s="43"/>
      <c r="D5" s="43"/>
      <c r="E5" s="43"/>
      <c r="F5" s="43"/>
      <c r="G5" s="43"/>
      <c r="H5" s="43"/>
      <c r="I5" s="43"/>
      <c r="J5" s="43"/>
    </row>
    <row r="7" spans="1:12" ht="21" x14ac:dyDescent="0.4">
      <c r="A7" s="38" t="s">
        <v>81</v>
      </c>
      <c r="B7" s="38"/>
      <c r="D7" s="2" t="s">
        <v>82</v>
      </c>
      <c r="F7" s="2" t="s">
        <v>73</v>
      </c>
      <c r="H7" s="2" t="s">
        <v>83</v>
      </c>
      <c r="J7" s="2" t="s">
        <v>84</v>
      </c>
      <c r="L7" s="22"/>
    </row>
    <row r="8" spans="1:12" ht="18.75" x14ac:dyDescent="0.4">
      <c r="A8" s="39" t="s">
        <v>85</v>
      </c>
      <c r="B8" s="39"/>
      <c r="D8" s="4" t="s">
        <v>86</v>
      </c>
      <c r="F8" s="5">
        <v>-617137541751</v>
      </c>
      <c r="H8" s="6">
        <v>1.0051878752869148</v>
      </c>
      <c r="J8" s="6">
        <v>-0.23306720688917767</v>
      </c>
    </row>
    <row r="9" spans="1:12" ht="18.75" x14ac:dyDescent="0.4">
      <c r="A9" s="37" t="s">
        <v>89</v>
      </c>
      <c r="B9" s="37"/>
      <c r="D9" s="7" t="s">
        <v>87</v>
      </c>
      <c r="F9" s="8">
        <v>194086291</v>
      </c>
      <c r="H9" s="9">
        <v>-3.1612594158357527E-4</v>
      </c>
      <c r="J9" s="9">
        <v>7.3298327647520472E-5</v>
      </c>
    </row>
    <row r="10" spans="1:12" ht="18.75" x14ac:dyDescent="0.4">
      <c r="A10" s="33" t="s">
        <v>90</v>
      </c>
      <c r="B10" s="33"/>
      <c r="D10" s="7" t="s">
        <v>88</v>
      </c>
      <c r="F10" s="11">
        <f>'سایر درآمدها'!D10</f>
        <v>-2</v>
      </c>
      <c r="H10" s="12">
        <v>-4.8717493453313051E-3</v>
      </c>
      <c r="J10" s="12">
        <v>1.1295848671637155E-3</v>
      </c>
    </row>
    <row r="11" spans="1:12" ht="21" x14ac:dyDescent="0.4">
      <c r="A11" s="36" t="s">
        <v>52</v>
      </c>
      <c r="B11" s="36"/>
      <c r="D11" s="14"/>
      <c r="F11" s="14">
        <v>-613952433096</v>
      </c>
      <c r="H11" s="15">
        <f>SUM(H8:H10)</f>
        <v>0.99999999999999989</v>
      </c>
      <c r="J11" s="15">
        <f>SUM(J8:J10)</f>
        <v>-0.23186432369436644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5"/>
  <sheetViews>
    <sheetView rightToLeft="1" tabSelected="1" view="pageBreakPreview" topLeftCell="A4" zoomScaleNormal="100" zoomScaleSheetLayoutView="100" workbookViewId="0">
      <selection activeCell="P19" sqref="P19:Q19"/>
    </sheetView>
  </sheetViews>
  <sheetFormatPr defaultRowHeight="15.75" x14ac:dyDescent="0.4"/>
  <cols>
    <col min="1" max="1" width="6.140625" style="17" bestFit="1" customWidth="1"/>
    <col min="2" max="2" width="18.140625" style="17" customWidth="1"/>
    <col min="3" max="3" width="1.28515625" style="17" customWidth="1"/>
    <col min="4" max="4" width="14.7109375" style="17" bestFit="1" customWidth="1"/>
    <col min="5" max="5" width="1.28515625" style="17" customWidth="1"/>
    <col min="6" max="6" width="16.5703125" style="17" bestFit="1" customWidth="1"/>
    <col min="7" max="7" width="1.28515625" style="17" customWidth="1"/>
    <col min="8" max="8" width="11.140625" style="17" bestFit="1" customWidth="1"/>
    <col min="9" max="9" width="1.28515625" style="17" customWidth="1"/>
    <col min="10" max="10" width="16.85546875" style="17" bestFit="1" customWidth="1"/>
    <col min="11" max="11" width="1.28515625" style="17" customWidth="1"/>
    <col min="12" max="12" width="17.28515625" style="17" bestFit="1" customWidth="1"/>
    <col min="13" max="13" width="1.28515625" style="17" customWidth="1"/>
    <col min="14" max="14" width="16.140625" style="17" bestFit="1" customWidth="1"/>
    <col min="15" max="16" width="1.28515625" style="17" customWidth="1"/>
    <col min="17" max="17" width="16.85546875" style="17" bestFit="1" customWidth="1"/>
    <col min="18" max="18" width="1.28515625" style="17" customWidth="1"/>
    <col min="19" max="19" width="16.85546875" style="17" bestFit="1" customWidth="1"/>
    <col min="20" max="20" width="1.28515625" style="17" customWidth="1"/>
    <col min="21" max="21" width="16.140625" style="17" bestFit="1" customWidth="1"/>
    <col min="22" max="22" width="1.28515625" style="17" customWidth="1"/>
    <col min="23" max="23" width="17.28515625" style="17" bestFit="1" customWidth="1"/>
    <col min="24" max="16384" width="9.140625" style="17"/>
  </cols>
  <sheetData>
    <row r="1" spans="1:23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5" spans="1:23" ht="24" x14ac:dyDescent="0.4">
      <c r="A5" s="1" t="s">
        <v>91</v>
      </c>
      <c r="B5" s="43" t="s">
        <v>92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 ht="21" x14ac:dyDescent="0.4">
      <c r="D6" s="38" t="s">
        <v>93</v>
      </c>
      <c r="E6" s="38"/>
      <c r="F6" s="38"/>
      <c r="G6" s="38"/>
      <c r="H6" s="38"/>
      <c r="I6" s="38"/>
      <c r="J6" s="38"/>
      <c r="K6" s="38"/>
      <c r="L6" s="38"/>
      <c r="N6" s="38" t="s">
        <v>94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21" x14ac:dyDescent="0.4">
      <c r="A7" s="38" t="s">
        <v>95</v>
      </c>
      <c r="B7" s="38"/>
      <c r="D7" s="2" t="s">
        <v>96</v>
      </c>
      <c r="F7" s="2" t="s">
        <v>97</v>
      </c>
      <c r="H7" s="2" t="s">
        <v>98</v>
      </c>
      <c r="J7" s="3" t="s">
        <v>73</v>
      </c>
      <c r="K7" s="18"/>
      <c r="L7" s="3" t="s">
        <v>83</v>
      </c>
      <c r="N7" s="2" t="s">
        <v>96</v>
      </c>
      <c r="P7" s="38" t="s">
        <v>97</v>
      </c>
      <c r="Q7" s="38"/>
      <c r="S7" s="2" t="s">
        <v>98</v>
      </c>
      <c r="U7" s="3" t="s">
        <v>73</v>
      </c>
      <c r="V7" s="18"/>
      <c r="W7" s="3" t="s">
        <v>83</v>
      </c>
    </row>
    <row r="8" spans="1:23" ht="18.75" x14ac:dyDescent="0.4">
      <c r="A8" s="39" t="s">
        <v>21</v>
      </c>
      <c r="B8" s="39"/>
      <c r="D8" s="5">
        <v>0</v>
      </c>
      <c r="F8" s="5">
        <v>-56321469727</v>
      </c>
      <c r="H8" s="5">
        <v>-6836</v>
      </c>
      <c r="J8" s="5">
        <v>-56321476563</v>
      </c>
      <c r="L8" s="6">
        <v>9.1300000000000008</v>
      </c>
      <c r="N8" s="5">
        <v>27352437000</v>
      </c>
      <c r="P8" s="40">
        <v>76719175535</v>
      </c>
      <c r="Q8" s="40"/>
      <c r="S8" s="5">
        <v>-2243110152</v>
      </c>
      <c r="U8" s="5">
        <v>101828502383</v>
      </c>
      <c r="W8" s="6">
        <v>-219.24</v>
      </c>
    </row>
    <row r="9" spans="1:23" ht="18.75" x14ac:dyDescent="0.4">
      <c r="A9" s="37" t="s">
        <v>24</v>
      </c>
      <c r="B9" s="37"/>
      <c r="D9" s="8">
        <v>0</v>
      </c>
      <c r="F9" s="8">
        <v>-5816777721</v>
      </c>
      <c r="H9" s="8">
        <v>-6720</v>
      </c>
      <c r="J9" s="8">
        <v>-5816784441</v>
      </c>
      <c r="L9" s="9">
        <v>0.94</v>
      </c>
      <c r="N9" s="8">
        <v>12957177000</v>
      </c>
      <c r="P9" s="34">
        <v>-8718543701</v>
      </c>
      <c r="Q9" s="34"/>
      <c r="S9" s="8">
        <v>1140488317</v>
      </c>
      <c r="U9" s="8">
        <v>5379121616</v>
      </c>
      <c r="W9" s="9">
        <v>-11.58</v>
      </c>
    </row>
    <row r="10" spans="1:23" ht="18.75" x14ac:dyDescent="0.4">
      <c r="A10" s="37" t="s">
        <v>50</v>
      </c>
      <c r="B10" s="37"/>
      <c r="D10" s="8">
        <v>308631826</v>
      </c>
      <c r="F10" s="8">
        <v>-1061649518</v>
      </c>
      <c r="H10" s="8">
        <v>0</v>
      </c>
      <c r="J10" s="8">
        <v>-753017692</v>
      </c>
      <c r="L10" s="9">
        <v>0.12</v>
      </c>
      <c r="N10" s="8">
        <v>308631826</v>
      </c>
      <c r="P10" s="34">
        <v>-731490492</v>
      </c>
      <c r="Q10" s="34"/>
      <c r="S10" s="8">
        <v>1104757538</v>
      </c>
      <c r="U10" s="8">
        <v>681898872</v>
      </c>
      <c r="W10" s="9">
        <v>-1.47</v>
      </c>
    </row>
    <row r="11" spans="1:23" ht="18.75" x14ac:dyDescent="0.4">
      <c r="A11" s="37" t="s">
        <v>42</v>
      </c>
      <c r="B11" s="37"/>
      <c r="D11" s="8">
        <v>0</v>
      </c>
      <c r="F11" s="8">
        <v>-12399989573</v>
      </c>
      <c r="H11" s="8">
        <v>0</v>
      </c>
      <c r="J11" s="8">
        <v>-12399989573</v>
      </c>
      <c r="L11" s="9">
        <v>2.0099999999999998</v>
      </c>
      <c r="N11" s="8">
        <v>0</v>
      </c>
      <c r="P11" s="34">
        <v>-4193318336</v>
      </c>
      <c r="Q11" s="34"/>
      <c r="S11" s="8">
        <v>11735152667</v>
      </c>
      <c r="U11" s="8">
        <v>7541834331</v>
      </c>
      <c r="W11" s="9">
        <v>-16.239999999999998</v>
      </c>
    </row>
    <row r="12" spans="1:23" ht="18.75" x14ac:dyDescent="0.4">
      <c r="A12" s="37" t="s">
        <v>99</v>
      </c>
      <c r="B12" s="37"/>
      <c r="D12" s="8">
        <v>0</v>
      </c>
      <c r="F12" s="8">
        <v>0</v>
      </c>
      <c r="H12" s="8">
        <v>0</v>
      </c>
      <c r="J12" s="8">
        <v>0</v>
      </c>
      <c r="L12" s="9">
        <v>0</v>
      </c>
      <c r="N12" s="8">
        <v>0</v>
      </c>
      <c r="P12" s="34">
        <v>0</v>
      </c>
      <c r="Q12" s="34"/>
      <c r="S12" s="8">
        <v>-2058244826</v>
      </c>
      <c r="U12" s="8">
        <v>-2058244826</v>
      </c>
      <c r="W12" s="9">
        <v>4.43</v>
      </c>
    </row>
    <row r="13" spans="1:23" ht="18.75" x14ac:dyDescent="0.4">
      <c r="A13" s="37" t="s">
        <v>45</v>
      </c>
      <c r="B13" s="37"/>
      <c r="D13" s="8">
        <v>0</v>
      </c>
      <c r="F13" s="8">
        <v>-800766850</v>
      </c>
      <c r="H13" s="8">
        <v>0</v>
      </c>
      <c r="J13" s="8">
        <v>-800766850</v>
      </c>
      <c r="L13" s="9">
        <v>0.13</v>
      </c>
      <c r="N13" s="8">
        <v>0</v>
      </c>
      <c r="P13" s="34">
        <v>-1005280125</v>
      </c>
      <c r="Q13" s="34"/>
      <c r="S13" s="8">
        <v>1348931683</v>
      </c>
      <c r="U13" s="8">
        <v>343651558</v>
      </c>
      <c r="W13" s="9">
        <v>-0.74</v>
      </c>
    </row>
    <row r="14" spans="1:23" ht="18.75" x14ac:dyDescent="0.4">
      <c r="A14" s="37" t="s">
        <v>100</v>
      </c>
      <c r="B14" s="37"/>
      <c r="D14" s="8">
        <v>0</v>
      </c>
      <c r="F14" s="8">
        <v>0</v>
      </c>
      <c r="H14" s="8">
        <v>0</v>
      </c>
      <c r="J14" s="8">
        <v>0</v>
      </c>
      <c r="L14" s="9">
        <v>0</v>
      </c>
      <c r="N14" s="8">
        <v>470000000</v>
      </c>
      <c r="P14" s="34">
        <v>0</v>
      </c>
      <c r="Q14" s="34"/>
      <c r="S14" s="8">
        <v>573516376</v>
      </c>
      <c r="U14" s="8">
        <v>1043516376</v>
      </c>
      <c r="W14" s="9">
        <v>-2.25</v>
      </c>
    </row>
    <row r="15" spans="1:23" ht="18.75" x14ac:dyDescent="0.4">
      <c r="A15" s="37" t="s">
        <v>47</v>
      </c>
      <c r="B15" s="37"/>
      <c r="D15" s="8">
        <v>0</v>
      </c>
      <c r="F15" s="8">
        <v>-1306819590</v>
      </c>
      <c r="H15" s="8">
        <v>0</v>
      </c>
      <c r="J15" s="8">
        <v>-1306819590</v>
      </c>
      <c r="L15" s="9">
        <v>0.21</v>
      </c>
      <c r="N15" s="8">
        <v>0</v>
      </c>
      <c r="P15" s="34">
        <v>-863783942</v>
      </c>
      <c r="Q15" s="34"/>
      <c r="S15" s="8">
        <v>1164912266</v>
      </c>
      <c r="U15" s="8">
        <v>301128324</v>
      </c>
      <c r="W15" s="9">
        <v>-0.65</v>
      </c>
    </row>
    <row r="16" spans="1:23" ht="18.75" x14ac:dyDescent="0.4">
      <c r="A16" s="37" t="s">
        <v>101</v>
      </c>
      <c r="B16" s="37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34">
        <v>0</v>
      </c>
      <c r="Q16" s="34"/>
      <c r="S16" s="8">
        <v>14329689283</v>
      </c>
      <c r="U16" s="8">
        <v>14329689283</v>
      </c>
      <c r="W16" s="9">
        <v>-30.85</v>
      </c>
    </row>
    <row r="17" spans="1:23" ht="18.75" x14ac:dyDescent="0.4">
      <c r="A17" s="37" t="s">
        <v>23</v>
      </c>
      <c r="B17" s="37"/>
      <c r="D17" s="8">
        <v>0</v>
      </c>
      <c r="F17" s="8">
        <v>-30387248983</v>
      </c>
      <c r="H17" s="8">
        <v>0</v>
      </c>
      <c r="J17" s="8">
        <v>-30387248983</v>
      </c>
      <c r="L17" s="9">
        <v>4.92</v>
      </c>
      <c r="N17" s="8">
        <f>'درآمد سود سهام'!S22</f>
        <v>3630400000</v>
      </c>
      <c r="P17" s="34">
        <v>-68958163679</v>
      </c>
      <c r="Q17" s="34"/>
      <c r="S17" s="8">
        <v>-4079581065</v>
      </c>
      <c r="U17" s="8">
        <f>N17+P17+S17</f>
        <v>-69407344744</v>
      </c>
      <c r="W17" s="9">
        <v>75.61</v>
      </c>
    </row>
    <row r="18" spans="1:23" ht="18.75" x14ac:dyDescent="0.4">
      <c r="A18" s="37" t="s">
        <v>43</v>
      </c>
      <c r="B18" s="37"/>
      <c r="D18" s="8">
        <v>0</v>
      </c>
      <c r="F18" s="8">
        <v>-82320336591</v>
      </c>
      <c r="H18" s="8">
        <v>0</v>
      </c>
      <c r="J18" s="8">
        <v>-82320336591</v>
      </c>
      <c r="L18" s="9">
        <v>13.34</v>
      </c>
      <c r="N18" s="8">
        <v>4994999630</v>
      </c>
      <c r="P18" s="34">
        <v>96482325596</v>
      </c>
      <c r="Q18" s="34"/>
      <c r="S18" s="8">
        <v>-2083535210</v>
      </c>
      <c r="U18" s="8">
        <v>99393790016</v>
      </c>
      <c r="W18" s="9">
        <v>-213.99</v>
      </c>
    </row>
    <row r="19" spans="1:23" ht="18.75" x14ac:dyDescent="0.4">
      <c r="A19" s="37" t="s">
        <v>51</v>
      </c>
      <c r="B19" s="37"/>
      <c r="D19" s="8">
        <v>0</v>
      </c>
      <c r="F19" s="8">
        <v>-1007315293</v>
      </c>
      <c r="H19" s="8">
        <v>0</v>
      </c>
      <c r="J19" s="8">
        <v>-1007315293</v>
      </c>
      <c r="L19" s="9">
        <v>0.16</v>
      </c>
      <c r="N19" s="8">
        <v>0</v>
      </c>
      <c r="P19" s="34">
        <v>207307578</v>
      </c>
      <c r="Q19" s="34"/>
      <c r="S19" s="8">
        <v>856289447</v>
      </c>
      <c r="U19" s="8">
        <v>1063597025</v>
      </c>
      <c r="W19" s="9">
        <v>-2.29</v>
      </c>
    </row>
    <row r="20" spans="1:23" ht="18.75" x14ac:dyDescent="0.4">
      <c r="A20" s="37" t="s">
        <v>41</v>
      </c>
      <c r="B20" s="37"/>
      <c r="D20" s="8">
        <v>0</v>
      </c>
      <c r="F20" s="8">
        <v>-1536041897</v>
      </c>
      <c r="H20" s="8">
        <v>0</v>
      </c>
      <c r="J20" s="8">
        <v>-1536041897</v>
      </c>
      <c r="L20" s="9">
        <v>0.25</v>
      </c>
      <c r="N20" s="8">
        <v>0</v>
      </c>
      <c r="P20" s="34">
        <v>-1767515732</v>
      </c>
      <c r="Q20" s="34"/>
      <c r="S20" s="8">
        <v>1788321728</v>
      </c>
      <c r="U20" s="8">
        <v>20805996</v>
      </c>
      <c r="W20" s="9">
        <v>-0.04</v>
      </c>
    </row>
    <row r="21" spans="1:23" ht="18.75" x14ac:dyDescent="0.4">
      <c r="A21" s="37" t="s">
        <v>20</v>
      </c>
      <c r="B21" s="37"/>
      <c r="D21" s="8">
        <v>0</v>
      </c>
      <c r="F21" s="8">
        <v>-25248852206</v>
      </c>
      <c r="H21" s="8">
        <v>0</v>
      </c>
      <c r="J21" s="8">
        <v>-25248852206</v>
      </c>
      <c r="L21" s="9">
        <v>4.09</v>
      </c>
      <c r="N21" s="8">
        <v>5634100368</v>
      </c>
      <c r="P21" s="34">
        <v>36911881645</v>
      </c>
      <c r="Q21" s="34"/>
      <c r="S21" s="8">
        <v>-3490</v>
      </c>
      <c r="U21" s="8">
        <v>42545978523</v>
      </c>
      <c r="W21" s="9">
        <v>-91.6</v>
      </c>
    </row>
    <row r="22" spans="1:23" ht="18.75" x14ac:dyDescent="0.4">
      <c r="A22" s="37" t="s">
        <v>25</v>
      </c>
      <c r="B22" s="37"/>
      <c r="D22" s="8">
        <v>0</v>
      </c>
      <c r="F22" s="8">
        <v>-14889874243</v>
      </c>
      <c r="H22" s="8">
        <v>0</v>
      </c>
      <c r="J22" s="8">
        <v>-14889874243</v>
      </c>
      <c r="L22" s="9">
        <v>2.41</v>
      </c>
      <c r="N22" s="8">
        <v>0</v>
      </c>
      <c r="P22" s="34">
        <v>-5301483398</v>
      </c>
      <c r="Q22" s="34"/>
      <c r="S22" s="8">
        <v>-7103229892</v>
      </c>
      <c r="U22" s="8">
        <v>-12404713290</v>
      </c>
      <c r="W22" s="9">
        <v>26.71</v>
      </c>
    </row>
    <row r="23" spans="1:23" ht="18.75" x14ac:dyDescent="0.4">
      <c r="A23" s="37" t="s">
        <v>102</v>
      </c>
      <c r="B23" s="37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0</v>
      </c>
      <c r="P23" s="34">
        <v>0</v>
      </c>
      <c r="Q23" s="34"/>
      <c r="S23" s="8">
        <v>-105989038</v>
      </c>
      <c r="U23" s="8">
        <v>-105989038</v>
      </c>
      <c r="W23" s="9">
        <v>0.23</v>
      </c>
    </row>
    <row r="24" spans="1:23" ht="18.75" x14ac:dyDescent="0.4">
      <c r="A24" s="37" t="s">
        <v>103</v>
      </c>
      <c r="B24" s="37"/>
      <c r="D24" s="8">
        <v>0</v>
      </c>
      <c r="F24" s="8">
        <v>0</v>
      </c>
      <c r="H24" s="8">
        <v>0</v>
      </c>
      <c r="J24" s="8">
        <v>0</v>
      </c>
      <c r="L24" s="9">
        <v>0</v>
      </c>
      <c r="N24" s="8">
        <v>14178700000</v>
      </c>
      <c r="P24" s="34">
        <v>0</v>
      </c>
      <c r="Q24" s="34"/>
      <c r="S24" s="8">
        <v>-2663992837</v>
      </c>
      <c r="U24" s="8">
        <v>11514707163</v>
      </c>
      <c r="W24" s="9">
        <v>-24.79</v>
      </c>
    </row>
    <row r="25" spans="1:23" ht="18.75" x14ac:dyDescent="0.4">
      <c r="A25" s="37" t="s">
        <v>29</v>
      </c>
      <c r="B25" s="37"/>
      <c r="D25" s="8">
        <v>0</v>
      </c>
      <c r="F25" s="8">
        <v>-17952070886</v>
      </c>
      <c r="H25" s="8">
        <v>0</v>
      </c>
      <c r="J25" s="8">
        <v>-17952070886</v>
      </c>
      <c r="L25" s="9">
        <v>2.91</v>
      </c>
      <c r="N25" s="8">
        <v>29693400000</v>
      </c>
      <c r="P25" s="34">
        <v>-9131973610</v>
      </c>
      <c r="Q25" s="34"/>
      <c r="S25" s="8">
        <v>-2266433873</v>
      </c>
      <c r="U25" s="8">
        <v>18294992517</v>
      </c>
      <c r="W25" s="9">
        <v>-39.39</v>
      </c>
    </row>
    <row r="26" spans="1:23" ht="18.75" x14ac:dyDescent="0.4">
      <c r="A26" s="37" t="s">
        <v>30</v>
      </c>
      <c r="B26" s="37"/>
      <c r="D26" s="8">
        <v>0</v>
      </c>
      <c r="F26" s="8">
        <v>-24181586537</v>
      </c>
      <c r="H26" s="8">
        <v>0</v>
      </c>
      <c r="J26" s="8">
        <v>-24181586537</v>
      </c>
      <c r="L26" s="9">
        <v>3.92</v>
      </c>
      <c r="N26" s="8">
        <v>13708817730</v>
      </c>
      <c r="P26" s="34">
        <v>-51508376317</v>
      </c>
      <c r="Q26" s="34"/>
      <c r="S26" s="8">
        <v>-1789289974</v>
      </c>
      <c r="U26" s="8">
        <v>-39588848561</v>
      </c>
      <c r="W26" s="9">
        <v>85.23</v>
      </c>
    </row>
    <row r="27" spans="1:23" ht="18.75" x14ac:dyDescent="0.4">
      <c r="A27" s="37" t="s">
        <v>22</v>
      </c>
      <c r="B27" s="37"/>
      <c r="D27" s="8">
        <v>0</v>
      </c>
      <c r="F27" s="8">
        <v>-21557123673</v>
      </c>
      <c r="H27" s="8">
        <v>0</v>
      </c>
      <c r="J27" s="8">
        <v>-21557123673</v>
      </c>
      <c r="L27" s="9">
        <v>3.49</v>
      </c>
      <c r="N27" s="8">
        <v>6459996600</v>
      </c>
      <c r="P27" s="34">
        <v>-23647002297</v>
      </c>
      <c r="Q27" s="34"/>
      <c r="S27" s="8">
        <v>-3101435968</v>
      </c>
      <c r="U27" s="8">
        <v>-20288441665</v>
      </c>
      <c r="W27" s="9">
        <v>43.68</v>
      </c>
    </row>
    <row r="28" spans="1:23" ht="18.75" x14ac:dyDescent="0.4">
      <c r="A28" s="37" t="s">
        <v>104</v>
      </c>
      <c r="B28" s="37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9772000000</v>
      </c>
      <c r="P28" s="34">
        <v>0</v>
      </c>
      <c r="Q28" s="34"/>
      <c r="S28" s="8">
        <v>-26349415857</v>
      </c>
      <c r="U28" s="8">
        <v>-16577415857</v>
      </c>
      <c r="W28" s="9">
        <v>35.69</v>
      </c>
    </row>
    <row r="29" spans="1:23" ht="18.75" x14ac:dyDescent="0.4">
      <c r="A29" s="37" t="s">
        <v>105</v>
      </c>
      <c r="B29" s="37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5940000000</v>
      </c>
      <c r="P29" s="34">
        <v>0</v>
      </c>
      <c r="Q29" s="34"/>
      <c r="S29" s="8">
        <v>-11455034580</v>
      </c>
      <c r="U29" s="8">
        <v>-5515034580</v>
      </c>
      <c r="W29" s="9">
        <v>11.87</v>
      </c>
    </row>
    <row r="30" spans="1:23" ht="18.75" x14ac:dyDescent="0.4">
      <c r="A30" s="37" t="s">
        <v>106</v>
      </c>
      <c r="B30" s="37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4986274300</v>
      </c>
      <c r="P30" s="34">
        <v>0</v>
      </c>
      <c r="Q30" s="34"/>
      <c r="S30" s="8">
        <v>-14108549457</v>
      </c>
      <c r="U30" s="8">
        <v>-9122275157</v>
      </c>
      <c r="W30" s="9">
        <v>19.64</v>
      </c>
    </row>
    <row r="31" spans="1:23" ht="18.75" x14ac:dyDescent="0.4">
      <c r="A31" s="37" t="s">
        <v>107</v>
      </c>
      <c r="B31" s="37"/>
      <c r="D31" s="8">
        <v>0</v>
      </c>
      <c r="F31" s="8">
        <v>0</v>
      </c>
      <c r="H31" s="8">
        <v>0</v>
      </c>
      <c r="J31" s="8">
        <v>0</v>
      </c>
      <c r="L31" s="9">
        <v>0</v>
      </c>
      <c r="N31" s="8">
        <v>0</v>
      </c>
      <c r="P31" s="34">
        <v>0</v>
      </c>
      <c r="Q31" s="34"/>
      <c r="S31" s="8">
        <v>0</v>
      </c>
      <c r="U31" s="8">
        <v>0</v>
      </c>
      <c r="W31" s="9">
        <v>0</v>
      </c>
    </row>
    <row r="32" spans="1:23" ht="18.75" x14ac:dyDescent="0.4">
      <c r="A32" s="37" t="s">
        <v>108</v>
      </c>
      <c r="B32" s="37"/>
      <c r="D32" s="8">
        <v>0</v>
      </c>
      <c r="F32" s="8">
        <v>0</v>
      </c>
      <c r="H32" s="8">
        <v>0</v>
      </c>
      <c r="J32" s="8">
        <v>0</v>
      </c>
      <c r="L32" s="9">
        <v>0</v>
      </c>
      <c r="N32" s="8">
        <v>15776187900</v>
      </c>
      <c r="P32" s="34">
        <v>0</v>
      </c>
      <c r="Q32" s="34"/>
      <c r="S32" s="8">
        <v>1892957294</v>
      </c>
      <c r="U32" s="8">
        <v>17669145194</v>
      </c>
      <c r="W32" s="9">
        <v>-38.04</v>
      </c>
    </row>
    <row r="33" spans="1:23" ht="18.75" x14ac:dyDescent="0.4">
      <c r="A33" s="37" t="s">
        <v>109</v>
      </c>
      <c r="B33" s="37"/>
      <c r="D33" s="8">
        <v>0</v>
      </c>
      <c r="F33" s="8">
        <v>0</v>
      </c>
      <c r="H33" s="8">
        <v>0</v>
      </c>
      <c r="J33" s="8">
        <v>0</v>
      </c>
      <c r="L33" s="9">
        <v>0</v>
      </c>
      <c r="N33" s="8">
        <v>0</v>
      </c>
      <c r="P33" s="34">
        <v>0</v>
      </c>
      <c r="Q33" s="34"/>
      <c r="S33" s="8">
        <v>-3520059563</v>
      </c>
      <c r="U33" s="8">
        <v>-3520059563</v>
      </c>
      <c r="W33" s="9">
        <v>7.58</v>
      </c>
    </row>
    <row r="34" spans="1:23" ht="18.75" x14ac:dyDescent="0.4">
      <c r="A34" s="37" t="s">
        <v>37</v>
      </c>
      <c r="B34" s="37"/>
      <c r="D34" s="8">
        <v>0</v>
      </c>
      <c r="F34" s="8">
        <v>-52412600373</v>
      </c>
      <c r="H34" s="8">
        <v>0</v>
      </c>
      <c r="J34" s="8">
        <v>-52412600373</v>
      </c>
      <c r="L34" s="9">
        <v>8.49</v>
      </c>
      <c r="N34" s="8">
        <v>14417438280</v>
      </c>
      <c r="P34" s="34">
        <v>-64700078556</v>
      </c>
      <c r="Q34" s="34"/>
      <c r="S34" s="8">
        <v>-2546358276</v>
      </c>
      <c r="U34" s="8">
        <v>-52828998552</v>
      </c>
      <c r="W34" s="9">
        <v>113.74</v>
      </c>
    </row>
    <row r="35" spans="1:23" ht="18.75" x14ac:dyDescent="0.4">
      <c r="A35" s="37" t="s">
        <v>110</v>
      </c>
      <c r="B35" s="37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0</v>
      </c>
      <c r="P35" s="34">
        <v>0</v>
      </c>
      <c r="Q35" s="34"/>
      <c r="S35" s="8">
        <v>1048443135</v>
      </c>
      <c r="U35" s="8">
        <v>1048443135</v>
      </c>
      <c r="W35" s="9">
        <v>-2.2599999999999998</v>
      </c>
    </row>
    <row r="36" spans="1:23" ht="18.75" x14ac:dyDescent="0.4">
      <c r="A36" s="37" t="s">
        <v>48</v>
      </c>
      <c r="B36" s="37"/>
      <c r="D36" s="8">
        <v>0</v>
      </c>
      <c r="F36" s="8">
        <v>-6944985985</v>
      </c>
      <c r="H36" s="8">
        <v>0</v>
      </c>
      <c r="J36" s="8">
        <v>-6944985985</v>
      </c>
      <c r="L36" s="9">
        <v>1.1299999999999999</v>
      </c>
      <c r="N36" s="8">
        <v>11360000000</v>
      </c>
      <c r="P36" s="34">
        <v>-26802159534</v>
      </c>
      <c r="Q36" s="34"/>
      <c r="S36" s="8">
        <v>-24378665425</v>
      </c>
      <c r="U36" s="8">
        <v>-39820824959</v>
      </c>
      <c r="W36" s="9">
        <v>85.73</v>
      </c>
    </row>
    <row r="37" spans="1:23" ht="18.75" x14ac:dyDescent="0.4">
      <c r="A37" s="37" t="s">
        <v>27</v>
      </c>
      <c r="B37" s="37"/>
      <c r="D37" s="8">
        <v>0</v>
      </c>
      <c r="F37" s="8">
        <v>-16210719498</v>
      </c>
      <c r="H37" s="8">
        <v>0</v>
      </c>
      <c r="J37" s="8">
        <v>-16210719498</v>
      </c>
      <c r="L37" s="9">
        <v>2.63</v>
      </c>
      <c r="N37" s="8">
        <v>0</v>
      </c>
      <c r="P37" s="34">
        <v>-5582134456</v>
      </c>
      <c r="Q37" s="34"/>
      <c r="S37" s="8">
        <v>-5335</v>
      </c>
      <c r="U37" s="8">
        <v>-5582139791</v>
      </c>
      <c r="W37" s="9">
        <v>12.02</v>
      </c>
    </row>
    <row r="38" spans="1:23" ht="18.75" x14ac:dyDescent="0.4">
      <c r="A38" s="37" t="s">
        <v>111</v>
      </c>
      <c r="B38" s="37"/>
      <c r="D38" s="8">
        <v>0</v>
      </c>
      <c r="F38" s="8">
        <v>0</v>
      </c>
      <c r="H38" s="8">
        <v>0</v>
      </c>
      <c r="J38" s="8">
        <v>0</v>
      </c>
      <c r="L38" s="9">
        <v>0</v>
      </c>
      <c r="N38" s="8">
        <v>225000000</v>
      </c>
      <c r="P38" s="34">
        <v>0</v>
      </c>
      <c r="Q38" s="34"/>
      <c r="S38" s="8">
        <v>-1412105366</v>
      </c>
      <c r="U38" s="8">
        <v>-1187105366</v>
      </c>
      <c r="W38" s="9">
        <v>2.56</v>
      </c>
    </row>
    <row r="39" spans="1:23" ht="18.75" x14ac:dyDescent="0.4">
      <c r="A39" s="37" t="s">
        <v>112</v>
      </c>
      <c r="B39" s="37"/>
      <c r="D39" s="8">
        <v>0</v>
      </c>
      <c r="F39" s="8">
        <v>0</v>
      </c>
      <c r="H39" s="8">
        <v>0</v>
      </c>
      <c r="J39" s="8">
        <v>0</v>
      </c>
      <c r="L39" s="9">
        <v>0</v>
      </c>
      <c r="N39" s="8">
        <v>26720776000</v>
      </c>
      <c r="P39" s="34">
        <v>0</v>
      </c>
      <c r="Q39" s="34"/>
      <c r="S39" s="8">
        <v>-28704670332</v>
      </c>
      <c r="U39" s="8">
        <v>-1983894332</v>
      </c>
      <c r="W39" s="9">
        <v>4.2699999999999996</v>
      </c>
    </row>
    <row r="40" spans="1:23" ht="18.75" x14ac:dyDescent="0.4">
      <c r="A40" s="37" t="s">
        <v>44</v>
      </c>
      <c r="B40" s="37"/>
      <c r="D40" s="8">
        <v>0</v>
      </c>
      <c r="F40" s="8">
        <v>-21739586925</v>
      </c>
      <c r="H40" s="8">
        <v>0</v>
      </c>
      <c r="J40" s="8">
        <v>-21739586925</v>
      </c>
      <c r="L40" s="9">
        <v>3.52</v>
      </c>
      <c r="N40" s="8">
        <v>5150137650</v>
      </c>
      <c r="P40" s="34">
        <v>-13415166988</v>
      </c>
      <c r="Q40" s="34"/>
      <c r="S40" s="8">
        <v>0</v>
      </c>
      <c r="U40" s="8">
        <v>-8265029338</v>
      </c>
      <c r="W40" s="9">
        <v>17.79</v>
      </c>
    </row>
    <row r="41" spans="1:23" ht="18.75" x14ac:dyDescent="0.4">
      <c r="A41" s="37" t="s">
        <v>31</v>
      </c>
      <c r="B41" s="37"/>
      <c r="D41" s="8">
        <v>0</v>
      </c>
      <c r="F41" s="8">
        <v>-21275418923</v>
      </c>
      <c r="H41" s="8">
        <v>0</v>
      </c>
      <c r="J41" s="8">
        <v>-21275418923</v>
      </c>
      <c r="L41" s="9">
        <v>3.45</v>
      </c>
      <c r="N41" s="8">
        <v>11850309000</v>
      </c>
      <c r="P41" s="34">
        <v>-12735625809</v>
      </c>
      <c r="Q41" s="34"/>
      <c r="S41" s="8">
        <v>0</v>
      </c>
      <c r="U41" s="8">
        <v>-885316809</v>
      </c>
      <c r="W41" s="9">
        <v>1.91</v>
      </c>
    </row>
    <row r="42" spans="1:23" ht="18.75" x14ac:dyDescent="0.4">
      <c r="A42" s="37" t="s">
        <v>39</v>
      </c>
      <c r="B42" s="37"/>
      <c r="D42" s="8">
        <v>0</v>
      </c>
      <c r="F42" s="8">
        <v>-12211680925</v>
      </c>
      <c r="H42" s="8">
        <v>0</v>
      </c>
      <c r="J42" s="8">
        <v>-12211680925</v>
      </c>
      <c r="L42" s="9">
        <v>1.98</v>
      </c>
      <c r="N42" s="8">
        <v>3366558415</v>
      </c>
      <c r="P42" s="34">
        <v>-38701233728</v>
      </c>
      <c r="Q42" s="34"/>
      <c r="S42" s="8">
        <v>0</v>
      </c>
      <c r="U42" s="8">
        <v>-35334675313</v>
      </c>
      <c r="W42" s="9">
        <v>76.08</v>
      </c>
    </row>
    <row r="43" spans="1:23" ht="18.75" x14ac:dyDescent="0.4">
      <c r="A43" s="37" t="s">
        <v>46</v>
      </c>
      <c r="B43" s="37"/>
      <c r="D43" s="8">
        <v>0</v>
      </c>
      <c r="F43" s="8">
        <v>-17566301137</v>
      </c>
      <c r="H43" s="8">
        <v>0</v>
      </c>
      <c r="J43" s="8">
        <v>-17566301137</v>
      </c>
      <c r="L43" s="9">
        <v>2.85</v>
      </c>
      <c r="N43" s="8">
        <v>8732147701</v>
      </c>
      <c r="P43" s="34">
        <v>-11786385737</v>
      </c>
      <c r="Q43" s="34"/>
      <c r="S43" s="8">
        <v>0</v>
      </c>
      <c r="U43" s="8">
        <v>-3054238036</v>
      </c>
      <c r="W43" s="9">
        <v>6.58</v>
      </c>
    </row>
    <row r="44" spans="1:23" ht="18.75" x14ac:dyDescent="0.4">
      <c r="A44" s="37" t="s">
        <v>38</v>
      </c>
      <c r="B44" s="37"/>
      <c r="D44" s="8">
        <v>0</v>
      </c>
      <c r="F44" s="8">
        <v>-15163339965</v>
      </c>
      <c r="H44" s="8">
        <v>0</v>
      </c>
      <c r="J44" s="8">
        <v>-15163339965</v>
      </c>
      <c r="L44" s="9">
        <v>2.46</v>
      </c>
      <c r="N44" s="8">
        <v>5932246000</v>
      </c>
      <c r="P44" s="34">
        <v>8406390517</v>
      </c>
      <c r="Q44" s="34"/>
      <c r="S44" s="8">
        <v>0</v>
      </c>
      <c r="U44" s="8">
        <v>14338636517</v>
      </c>
      <c r="W44" s="9">
        <v>-30.87</v>
      </c>
    </row>
    <row r="45" spans="1:23" ht="18.75" x14ac:dyDescent="0.4">
      <c r="A45" s="37" t="s">
        <v>36</v>
      </c>
      <c r="B45" s="37"/>
      <c r="D45" s="8">
        <v>0</v>
      </c>
      <c r="F45" s="8">
        <v>-9759939026</v>
      </c>
      <c r="H45" s="8">
        <v>0</v>
      </c>
      <c r="J45" s="8">
        <v>-9759939026</v>
      </c>
      <c r="L45" s="9">
        <v>1.58</v>
      </c>
      <c r="N45" s="8">
        <v>5152356000</v>
      </c>
      <c r="P45" s="34">
        <v>-12467034036</v>
      </c>
      <c r="Q45" s="34"/>
      <c r="S45" s="8">
        <v>0</v>
      </c>
      <c r="U45" s="8">
        <v>-7314678036</v>
      </c>
      <c r="W45" s="9">
        <v>15.75</v>
      </c>
    </row>
    <row r="46" spans="1:23" ht="18.75" x14ac:dyDescent="0.4">
      <c r="A46" s="37" t="s">
        <v>40</v>
      </c>
      <c r="B46" s="37"/>
      <c r="D46" s="8">
        <v>0</v>
      </c>
      <c r="F46" s="8">
        <v>1812877289</v>
      </c>
      <c r="H46" s="8">
        <v>0</v>
      </c>
      <c r="J46" s="8">
        <v>1812877289</v>
      </c>
      <c r="L46" s="9">
        <v>-0.28999999999999998</v>
      </c>
      <c r="N46" s="8">
        <v>60000000</v>
      </c>
      <c r="P46" s="34">
        <v>15702123299</v>
      </c>
      <c r="Q46" s="34"/>
      <c r="S46" s="8">
        <v>0</v>
      </c>
      <c r="U46" s="8">
        <v>15762123299</v>
      </c>
      <c r="W46" s="9">
        <v>-33.94</v>
      </c>
    </row>
    <row r="47" spans="1:23" ht="18.75" x14ac:dyDescent="0.4">
      <c r="A47" s="37" t="s">
        <v>26</v>
      </c>
      <c r="B47" s="37"/>
      <c r="D47" s="8">
        <v>0</v>
      </c>
      <c r="F47" s="8">
        <v>-1880286556</v>
      </c>
      <c r="H47" s="8">
        <v>0</v>
      </c>
      <c r="J47" s="8">
        <v>-1880286556</v>
      </c>
      <c r="L47" s="9">
        <v>0.3</v>
      </c>
      <c r="N47" s="8">
        <v>0</v>
      </c>
      <c r="P47" s="34">
        <v>-6811021540</v>
      </c>
      <c r="Q47" s="34"/>
      <c r="S47" s="8">
        <v>0</v>
      </c>
      <c r="U47" s="8">
        <v>-6811021540</v>
      </c>
      <c r="W47" s="9">
        <v>14.66</v>
      </c>
    </row>
    <row r="48" spans="1:23" ht="18.75" x14ac:dyDescent="0.4">
      <c r="A48" s="37" t="s">
        <v>34</v>
      </c>
      <c r="B48" s="37"/>
      <c r="D48" s="8">
        <v>0</v>
      </c>
      <c r="F48" s="8">
        <v>-17706849332</v>
      </c>
      <c r="H48" s="8">
        <v>0</v>
      </c>
      <c r="J48" s="8">
        <v>-17706849332</v>
      </c>
      <c r="L48" s="9">
        <v>2.87</v>
      </c>
      <c r="N48" s="8">
        <v>0</v>
      </c>
      <c r="P48" s="34">
        <v>-13664752499</v>
      </c>
      <c r="Q48" s="34"/>
      <c r="S48" s="8">
        <v>0</v>
      </c>
      <c r="U48" s="8">
        <v>-13664752499</v>
      </c>
      <c r="W48" s="9">
        <v>29.42</v>
      </c>
    </row>
    <row r="49" spans="1:23" ht="18.75" x14ac:dyDescent="0.4">
      <c r="A49" s="37" t="s">
        <v>19</v>
      </c>
      <c r="B49" s="37"/>
      <c r="D49" s="8">
        <v>0</v>
      </c>
      <c r="F49" s="8">
        <v>-38371307543</v>
      </c>
      <c r="H49" s="8">
        <v>0</v>
      </c>
      <c r="J49" s="8">
        <v>-38371307543</v>
      </c>
      <c r="L49" s="9">
        <v>6.22</v>
      </c>
      <c r="N49" s="8">
        <v>0</v>
      </c>
      <c r="P49" s="34">
        <v>11794345814</v>
      </c>
      <c r="Q49" s="34"/>
      <c r="S49" s="8">
        <v>0</v>
      </c>
      <c r="U49" s="8">
        <v>11794345814</v>
      </c>
      <c r="W49" s="9">
        <v>-25.39</v>
      </c>
    </row>
    <row r="50" spans="1:23" ht="18.75" x14ac:dyDescent="0.4">
      <c r="A50" s="37" t="s">
        <v>33</v>
      </c>
      <c r="B50" s="37"/>
      <c r="D50" s="8">
        <v>0</v>
      </c>
      <c r="F50" s="8">
        <v>-31580641132</v>
      </c>
      <c r="H50" s="8">
        <v>0</v>
      </c>
      <c r="J50" s="8">
        <v>-31580641132</v>
      </c>
      <c r="L50" s="9">
        <v>5.12</v>
      </c>
      <c r="N50" s="8">
        <v>0</v>
      </c>
      <c r="P50" s="34">
        <v>-23757875803</v>
      </c>
      <c r="Q50" s="34"/>
      <c r="S50" s="8">
        <v>0</v>
      </c>
      <c r="U50" s="8">
        <v>-23757875803</v>
      </c>
      <c r="W50" s="9">
        <v>51.15</v>
      </c>
    </row>
    <row r="51" spans="1:23" ht="18.75" x14ac:dyDescent="0.4">
      <c r="A51" s="37" t="s">
        <v>28</v>
      </c>
      <c r="B51" s="37"/>
      <c r="D51" s="8">
        <v>0</v>
      </c>
      <c r="F51" s="8">
        <v>-12740477437</v>
      </c>
      <c r="H51" s="8">
        <v>0</v>
      </c>
      <c r="J51" s="8">
        <v>-12740477437</v>
      </c>
      <c r="L51" s="9">
        <v>2.06</v>
      </c>
      <c r="N51" s="8">
        <v>0</v>
      </c>
      <c r="P51" s="34">
        <v>-29148000967</v>
      </c>
      <c r="Q51" s="34"/>
      <c r="S51" s="8">
        <v>0</v>
      </c>
      <c r="U51" s="8">
        <v>-29148000967</v>
      </c>
      <c r="W51" s="9">
        <v>62.76</v>
      </c>
    </row>
    <row r="52" spans="1:23" ht="18.75" x14ac:dyDescent="0.4">
      <c r="A52" s="37" t="s">
        <v>35</v>
      </c>
      <c r="B52" s="37"/>
      <c r="D52" s="8">
        <v>0</v>
      </c>
      <c r="F52" s="8">
        <v>-20194340605</v>
      </c>
      <c r="H52" s="8">
        <v>0</v>
      </c>
      <c r="J52" s="8">
        <v>-20194340605</v>
      </c>
      <c r="L52" s="9">
        <v>3.27</v>
      </c>
      <c r="N52" s="8">
        <v>0</v>
      </c>
      <c r="P52" s="34">
        <v>4787188527</v>
      </c>
      <c r="Q52" s="34"/>
      <c r="S52" s="8">
        <v>0</v>
      </c>
      <c r="U52" s="8">
        <v>4787188527</v>
      </c>
      <c r="W52" s="9">
        <v>-10.31</v>
      </c>
    </row>
    <row r="53" spans="1:23" ht="18.75" x14ac:dyDescent="0.4">
      <c r="A53" s="37" t="s">
        <v>32</v>
      </c>
      <c r="B53" s="37"/>
      <c r="D53" s="8">
        <v>0</v>
      </c>
      <c r="F53" s="8">
        <v>-13543528901</v>
      </c>
      <c r="H53" s="8">
        <v>0</v>
      </c>
      <c r="J53" s="8">
        <v>-13543528901</v>
      </c>
      <c r="L53" s="9">
        <v>2.19</v>
      </c>
      <c r="N53" s="8">
        <v>0</v>
      </c>
      <c r="P53" s="34">
        <v>-31123697368</v>
      </c>
      <c r="Q53" s="34"/>
      <c r="S53" s="8">
        <v>0</v>
      </c>
      <c r="U53" s="8">
        <v>-31123697368</v>
      </c>
      <c r="W53" s="9">
        <v>67.010000000000005</v>
      </c>
    </row>
    <row r="54" spans="1:23" ht="18.75" x14ac:dyDescent="0.4">
      <c r="A54" s="33" t="s">
        <v>49</v>
      </c>
      <c r="B54" s="33"/>
      <c r="D54" s="11">
        <v>0</v>
      </c>
      <c r="F54" s="11">
        <v>-13169109759</v>
      </c>
      <c r="H54" s="11">
        <v>0</v>
      </c>
      <c r="J54" s="11">
        <v>-13169109759</v>
      </c>
      <c r="L54" s="12">
        <v>2.13</v>
      </c>
      <c r="N54" s="11">
        <v>0</v>
      </c>
      <c r="P54" s="34">
        <v>12089669866</v>
      </c>
      <c r="Q54" s="35"/>
      <c r="S54" s="11">
        <v>0</v>
      </c>
      <c r="U54" s="11">
        <v>12089669866</v>
      </c>
      <c r="W54" s="12">
        <v>-26.03</v>
      </c>
    </row>
    <row r="55" spans="1:23" ht="21" x14ac:dyDescent="0.4">
      <c r="A55" s="36" t="s">
        <v>52</v>
      </c>
      <c r="B55" s="36"/>
      <c r="D55" s="14">
        <v>308631826</v>
      </c>
      <c r="F55" s="14">
        <v>-617446160021</v>
      </c>
      <c r="H55" s="14">
        <v>-13556</v>
      </c>
      <c r="J55" s="14">
        <v>-617137541751</v>
      </c>
      <c r="L55" s="15">
        <v>99.99</v>
      </c>
      <c r="N55" s="14">
        <f>SUM(N8:N54)</f>
        <v>248830091400</v>
      </c>
      <c r="Q55" s="14">
        <v>-203421690273</v>
      </c>
      <c r="S55" s="14">
        <v>-102986250782</v>
      </c>
      <c r="U55" s="14">
        <f>SUM(U8:U54)</f>
        <v>-57577849655</v>
      </c>
      <c r="W55" s="15">
        <v>50.14</v>
      </c>
    </row>
  </sheetData>
  <mergeCells count="103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53:B53"/>
    <mergeCell ref="P53:Q53"/>
    <mergeCell ref="A54:B54"/>
    <mergeCell ref="P54:Q54"/>
    <mergeCell ref="A55:B55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1"/>
  <sheetViews>
    <sheetView rightToLeft="1" view="pageBreakPreview" zoomScale="145" zoomScaleNormal="100" zoomScaleSheetLayoutView="145" workbookViewId="0">
      <selection activeCell="D18" sqref="D18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27.7109375" style="17" bestFit="1" customWidth="1"/>
    <col min="5" max="5" width="1.28515625" style="17" customWidth="1"/>
    <col min="6" max="6" width="27.7109375" style="17" bestFit="1" customWidth="1"/>
    <col min="7" max="16384" width="9.140625" style="17"/>
  </cols>
  <sheetData>
    <row r="1" spans="1:8" ht="25.5" x14ac:dyDescent="0.4">
      <c r="A1" s="42" t="s">
        <v>0</v>
      </c>
      <c r="B1" s="42"/>
      <c r="C1" s="42"/>
      <c r="D1" s="42"/>
      <c r="E1" s="42"/>
      <c r="F1" s="42"/>
    </row>
    <row r="2" spans="1:8" ht="25.5" x14ac:dyDescent="0.4">
      <c r="A2" s="42" t="s">
        <v>78</v>
      </c>
      <c r="B2" s="42"/>
      <c r="C2" s="42"/>
      <c r="D2" s="42"/>
      <c r="E2" s="42"/>
      <c r="F2" s="42"/>
    </row>
    <row r="3" spans="1:8" ht="25.5" x14ac:dyDescent="0.4">
      <c r="A3" s="42" t="s">
        <v>2</v>
      </c>
      <c r="B3" s="42"/>
      <c r="C3" s="42"/>
      <c r="D3" s="42"/>
      <c r="E3" s="42"/>
      <c r="F3" s="42"/>
    </row>
    <row r="5" spans="1:8" ht="24" x14ac:dyDescent="0.4">
      <c r="A5" s="1" t="s">
        <v>113</v>
      </c>
      <c r="B5" s="43" t="s">
        <v>114</v>
      </c>
      <c r="C5" s="43"/>
      <c r="D5" s="43"/>
      <c r="E5" s="43"/>
      <c r="F5" s="43"/>
    </row>
    <row r="6" spans="1:8" ht="21" x14ac:dyDescent="0.4">
      <c r="D6" s="38" t="s">
        <v>93</v>
      </c>
      <c r="E6" s="38"/>
      <c r="F6" s="2" t="s">
        <v>94</v>
      </c>
    </row>
    <row r="7" spans="1:8" ht="21" x14ac:dyDescent="0.4">
      <c r="A7" s="38" t="s">
        <v>115</v>
      </c>
      <c r="B7" s="38"/>
      <c r="D7" s="16" t="s">
        <v>116</v>
      </c>
      <c r="E7" s="18"/>
      <c r="F7" s="16" t="s">
        <v>116</v>
      </c>
    </row>
    <row r="8" spans="1:8" ht="18.75" x14ac:dyDescent="0.4">
      <c r="A8" s="39" t="s">
        <v>157</v>
      </c>
      <c r="B8" s="39"/>
      <c r="D8" s="5">
        <v>80496669</v>
      </c>
      <c r="F8" s="5">
        <v>86864079</v>
      </c>
      <c r="G8" s="22"/>
      <c r="H8" s="22"/>
    </row>
    <row r="9" spans="1:8" ht="18.75" x14ac:dyDescent="0.4">
      <c r="A9" s="37" t="s">
        <v>155</v>
      </c>
      <c r="B9" s="37"/>
      <c r="D9" s="8">
        <v>113589622</v>
      </c>
      <c r="F9" s="8">
        <v>629879321</v>
      </c>
    </row>
    <row r="10" spans="1:8" ht="18.75" x14ac:dyDescent="0.4">
      <c r="A10" s="37" t="s">
        <v>156</v>
      </c>
      <c r="B10" s="37"/>
      <c r="D10" s="8">
        <v>0</v>
      </c>
      <c r="F10" s="8">
        <v>348317</v>
      </c>
    </row>
    <row r="11" spans="1:8" ht="21.75" thickBot="1" x14ac:dyDescent="0.45">
      <c r="A11" s="36" t="s">
        <v>52</v>
      </c>
      <c r="B11" s="36"/>
      <c r="D11" s="14">
        <v>194086291</v>
      </c>
      <c r="F11" s="14">
        <v>717091717</v>
      </c>
    </row>
  </sheetData>
  <mergeCells count="10">
    <mergeCell ref="A1:F1"/>
    <mergeCell ref="A2:F2"/>
    <mergeCell ref="A3:F3"/>
    <mergeCell ref="B5:F5"/>
    <mergeCell ref="D6:E6"/>
    <mergeCell ref="A10:B10"/>
    <mergeCell ref="A11:B11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30" zoomScaleSheetLayoutView="145" workbookViewId="0">
      <selection activeCell="B17" sqref="A17:B18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14" style="17" customWidth="1"/>
    <col min="5" max="5" width="1.28515625" style="17" customWidth="1"/>
    <col min="6" max="6" width="13.85546875" style="17" bestFit="1" customWidth="1"/>
    <col min="7" max="7" width="0.28515625" style="17" customWidth="1"/>
    <col min="8" max="16384" width="9.140625" style="17"/>
  </cols>
  <sheetData>
    <row r="1" spans="1:6" ht="25.5" x14ac:dyDescent="0.4">
      <c r="A1" s="42" t="s">
        <v>0</v>
      </c>
      <c r="B1" s="42"/>
      <c r="C1" s="42"/>
      <c r="D1" s="42"/>
      <c r="E1" s="42"/>
      <c r="F1" s="42"/>
    </row>
    <row r="2" spans="1:6" ht="25.5" x14ac:dyDescent="0.4">
      <c r="A2" s="42" t="s">
        <v>78</v>
      </c>
      <c r="B2" s="42"/>
      <c r="C2" s="42"/>
      <c r="D2" s="42"/>
      <c r="E2" s="42"/>
      <c r="F2" s="42"/>
    </row>
    <row r="3" spans="1:6" ht="25.5" x14ac:dyDescent="0.4">
      <c r="A3" s="42" t="s">
        <v>2</v>
      </c>
      <c r="B3" s="42"/>
      <c r="C3" s="42"/>
      <c r="D3" s="42"/>
      <c r="E3" s="42"/>
      <c r="F3" s="42"/>
    </row>
    <row r="5" spans="1:6" ht="24" x14ac:dyDescent="0.4">
      <c r="A5" s="1" t="s">
        <v>118</v>
      </c>
      <c r="B5" s="43" t="s">
        <v>90</v>
      </c>
      <c r="C5" s="43"/>
      <c r="D5" s="43"/>
      <c r="E5" s="43"/>
      <c r="F5" s="43"/>
    </row>
    <row r="6" spans="1:6" ht="21" x14ac:dyDescent="0.4">
      <c r="D6" s="2" t="s">
        <v>93</v>
      </c>
      <c r="F6" s="2" t="s">
        <v>9</v>
      </c>
    </row>
    <row r="7" spans="1:6" ht="21" x14ac:dyDescent="0.4">
      <c r="A7" s="38" t="s">
        <v>90</v>
      </c>
      <c r="B7" s="38"/>
      <c r="D7" s="3" t="s">
        <v>73</v>
      </c>
      <c r="F7" s="3" t="s">
        <v>73</v>
      </c>
    </row>
    <row r="8" spans="1:6" ht="18.75" x14ac:dyDescent="0.4">
      <c r="A8" s="39" t="s">
        <v>90</v>
      </c>
      <c r="B8" s="39"/>
      <c r="D8" s="5">
        <v>-2</v>
      </c>
      <c r="F8" s="5">
        <v>2433915298</v>
      </c>
    </row>
    <row r="9" spans="1:6" ht="18.75" x14ac:dyDescent="0.4">
      <c r="A9" s="33" t="s">
        <v>119</v>
      </c>
      <c r="B9" s="33"/>
      <c r="D9" s="11">
        <v>0</v>
      </c>
      <c r="F9" s="11">
        <v>557107066</v>
      </c>
    </row>
    <row r="10" spans="1:6" ht="21" x14ac:dyDescent="0.4">
      <c r="A10" s="36" t="s">
        <v>52</v>
      </c>
      <c r="B10" s="36"/>
      <c r="D10" s="14">
        <v>-2</v>
      </c>
      <c r="F10" s="14">
        <v>2991022364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5"/>
  <sheetViews>
    <sheetView rightToLeft="1" view="pageBreakPreview" topLeftCell="A10" zoomScaleNormal="100" zoomScaleSheetLayoutView="100" workbookViewId="0">
      <selection activeCell="S37" sqref="S37"/>
    </sheetView>
  </sheetViews>
  <sheetFormatPr defaultRowHeight="15.75" x14ac:dyDescent="0.4"/>
  <cols>
    <col min="1" max="1" width="27.28515625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28.140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19" style="17" bestFit="1" customWidth="1"/>
    <col min="10" max="10" width="1.28515625" style="17" customWidth="1"/>
    <col min="11" max="11" width="10.85546875" style="17" bestFit="1" customWidth="1"/>
    <col min="12" max="12" width="1.28515625" style="17" customWidth="1"/>
    <col min="13" max="13" width="20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12.140625" style="17" bestFit="1" customWidth="1"/>
    <col min="18" max="18" width="1.28515625" style="17" customWidth="1"/>
    <col min="19" max="19" width="20" style="17" bestFit="1" customWidth="1"/>
    <col min="20" max="20" width="0.28515625" style="17" customWidth="1"/>
    <col min="21" max="16384" width="9.140625" style="17"/>
  </cols>
  <sheetData>
    <row r="1" spans="1:19" ht="25.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5.5" x14ac:dyDescent="0.4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5.5" x14ac:dyDescent="0.4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5" spans="1:19" ht="24" x14ac:dyDescent="0.4">
      <c r="A5" s="43" t="s">
        <v>96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21" x14ac:dyDescent="0.4">
      <c r="A6" s="38" t="s">
        <v>54</v>
      </c>
      <c r="C6" s="38" t="s">
        <v>120</v>
      </c>
      <c r="D6" s="38"/>
      <c r="E6" s="38"/>
      <c r="F6" s="38"/>
      <c r="G6" s="38"/>
      <c r="I6" s="38" t="s">
        <v>93</v>
      </c>
      <c r="J6" s="38"/>
      <c r="K6" s="38"/>
      <c r="L6" s="38"/>
      <c r="M6" s="38"/>
      <c r="O6" s="38" t="s">
        <v>94</v>
      </c>
      <c r="P6" s="38"/>
      <c r="Q6" s="38"/>
      <c r="R6" s="38"/>
      <c r="S6" s="38"/>
    </row>
    <row r="7" spans="1:19" ht="21" x14ac:dyDescent="0.4">
      <c r="A7" s="38"/>
      <c r="C7" s="16" t="s">
        <v>121</v>
      </c>
      <c r="D7" s="18"/>
      <c r="E7" s="16" t="s">
        <v>122</v>
      </c>
      <c r="F7" s="18"/>
      <c r="G7" s="16" t="s">
        <v>123</v>
      </c>
      <c r="I7" s="16" t="s">
        <v>124</v>
      </c>
      <c r="J7" s="18"/>
      <c r="K7" s="16" t="s">
        <v>125</v>
      </c>
      <c r="L7" s="18"/>
      <c r="M7" s="16" t="s">
        <v>126</v>
      </c>
      <c r="O7" s="16" t="s">
        <v>124</v>
      </c>
      <c r="P7" s="18"/>
      <c r="Q7" s="16" t="s">
        <v>125</v>
      </c>
      <c r="R7" s="18"/>
      <c r="S7" s="16" t="s">
        <v>126</v>
      </c>
    </row>
    <row r="8" spans="1:19" ht="18.75" x14ac:dyDescent="0.4">
      <c r="A8" s="4" t="s">
        <v>44</v>
      </c>
      <c r="C8" s="4" t="s">
        <v>127</v>
      </c>
      <c r="E8" s="5">
        <v>4904893</v>
      </c>
      <c r="G8" s="5">
        <v>1050</v>
      </c>
      <c r="I8" s="5">
        <v>0</v>
      </c>
      <c r="K8" s="5">
        <v>0</v>
      </c>
      <c r="M8" s="5">
        <v>0</v>
      </c>
      <c r="O8" s="5">
        <v>5150137650</v>
      </c>
      <c r="Q8" s="5">
        <v>0</v>
      </c>
      <c r="S8" s="5">
        <v>5150137650</v>
      </c>
    </row>
    <row r="9" spans="1:19" ht="18.75" x14ac:dyDescent="0.4">
      <c r="A9" s="7" t="s">
        <v>24</v>
      </c>
      <c r="C9" s="7" t="s">
        <v>128</v>
      </c>
      <c r="E9" s="8">
        <v>12957177</v>
      </c>
      <c r="G9" s="8">
        <v>1000</v>
      </c>
      <c r="I9" s="8">
        <v>0</v>
      </c>
      <c r="K9" s="8">
        <v>0</v>
      </c>
      <c r="M9" s="8">
        <v>0</v>
      </c>
      <c r="O9" s="8">
        <v>12957177000</v>
      </c>
      <c r="Q9" s="8">
        <v>0</v>
      </c>
      <c r="S9" s="8">
        <v>12957177000</v>
      </c>
    </row>
    <row r="10" spans="1:19" ht="18.75" x14ac:dyDescent="0.4">
      <c r="A10" s="7" t="s">
        <v>29</v>
      </c>
      <c r="C10" s="7" t="s">
        <v>129</v>
      </c>
      <c r="E10" s="8">
        <v>17996000</v>
      </c>
      <c r="G10" s="8">
        <v>1650</v>
      </c>
      <c r="I10" s="8">
        <v>0</v>
      </c>
      <c r="K10" s="8">
        <v>0</v>
      </c>
      <c r="M10" s="8">
        <v>0</v>
      </c>
      <c r="O10" s="8">
        <v>29693400000</v>
      </c>
      <c r="Q10" s="8">
        <v>0</v>
      </c>
      <c r="S10" s="8">
        <v>29693400000</v>
      </c>
    </row>
    <row r="11" spans="1:19" ht="18.75" x14ac:dyDescent="0.4">
      <c r="A11" s="7" t="s">
        <v>30</v>
      </c>
      <c r="C11" s="7" t="s">
        <v>130</v>
      </c>
      <c r="E11" s="8">
        <v>5735907</v>
      </c>
      <c r="G11" s="8">
        <v>2390</v>
      </c>
      <c r="I11" s="8">
        <v>0</v>
      </c>
      <c r="K11" s="8">
        <v>0</v>
      </c>
      <c r="M11" s="8">
        <v>0</v>
      </c>
      <c r="O11" s="8">
        <v>13708817730</v>
      </c>
      <c r="Q11" s="8">
        <v>0</v>
      </c>
      <c r="S11" s="8">
        <v>13708817730</v>
      </c>
    </row>
    <row r="12" spans="1:19" ht="18.75" x14ac:dyDescent="0.4">
      <c r="A12" s="7" t="s">
        <v>31</v>
      </c>
      <c r="C12" s="7" t="s">
        <v>131</v>
      </c>
      <c r="E12" s="8">
        <v>7900206</v>
      </c>
      <c r="G12" s="8">
        <v>1500</v>
      </c>
      <c r="I12" s="8">
        <v>0</v>
      </c>
      <c r="K12" s="8">
        <v>0</v>
      </c>
      <c r="M12" s="8">
        <v>0</v>
      </c>
      <c r="O12" s="8">
        <v>11850309000</v>
      </c>
      <c r="Q12" s="8">
        <v>0</v>
      </c>
      <c r="S12" s="8">
        <v>11850309000</v>
      </c>
    </row>
    <row r="13" spans="1:19" ht="18.75" x14ac:dyDescent="0.4">
      <c r="A13" s="7" t="s">
        <v>43</v>
      </c>
      <c r="C13" s="7" t="s">
        <v>132</v>
      </c>
      <c r="E13" s="8">
        <v>13499999</v>
      </c>
      <c r="G13" s="8">
        <v>370</v>
      </c>
      <c r="I13" s="8">
        <v>0</v>
      </c>
      <c r="K13" s="8">
        <v>0</v>
      </c>
      <c r="M13" s="8">
        <v>0</v>
      </c>
      <c r="O13" s="8">
        <v>4994999630</v>
      </c>
      <c r="Q13" s="8">
        <v>0</v>
      </c>
      <c r="S13" s="8">
        <v>4994999630</v>
      </c>
    </row>
    <row r="14" spans="1:19" ht="18.75" x14ac:dyDescent="0.4">
      <c r="A14" s="7" t="s">
        <v>39</v>
      </c>
      <c r="C14" s="7" t="s">
        <v>132</v>
      </c>
      <c r="E14" s="8">
        <v>29274421</v>
      </c>
      <c r="G14" s="8">
        <v>115</v>
      </c>
      <c r="I14" s="8">
        <v>0</v>
      </c>
      <c r="K14" s="8">
        <v>0</v>
      </c>
      <c r="M14" s="8">
        <v>0</v>
      </c>
      <c r="O14" s="8">
        <v>3366558415</v>
      </c>
      <c r="Q14" s="8">
        <v>0</v>
      </c>
      <c r="S14" s="8">
        <v>3366558415</v>
      </c>
    </row>
    <row r="15" spans="1:19" ht="18.75" x14ac:dyDescent="0.4">
      <c r="A15" s="7" t="s">
        <v>112</v>
      </c>
      <c r="C15" s="7" t="s">
        <v>127</v>
      </c>
      <c r="E15" s="8">
        <v>13360388</v>
      </c>
      <c r="G15" s="8">
        <v>2000</v>
      </c>
      <c r="I15" s="8">
        <v>0</v>
      </c>
      <c r="K15" s="8">
        <v>0</v>
      </c>
      <c r="M15" s="8">
        <v>0</v>
      </c>
      <c r="O15" s="8">
        <v>26720776000</v>
      </c>
      <c r="Q15" s="8">
        <v>0</v>
      </c>
      <c r="S15" s="8">
        <v>26720776000</v>
      </c>
    </row>
    <row r="16" spans="1:19" ht="18.75" x14ac:dyDescent="0.4">
      <c r="A16" s="7" t="s">
        <v>103</v>
      </c>
      <c r="C16" s="7" t="s">
        <v>128</v>
      </c>
      <c r="E16" s="8">
        <v>7100000</v>
      </c>
      <c r="G16" s="8">
        <v>1997</v>
      </c>
      <c r="I16" s="8">
        <v>0</v>
      </c>
      <c r="K16" s="8">
        <v>0</v>
      </c>
      <c r="M16" s="8">
        <v>0</v>
      </c>
      <c r="O16" s="8">
        <v>14178700000</v>
      </c>
      <c r="Q16" s="8">
        <v>0</v>
      </c>
      <c r="S16" s="8">
        <v>14178700000</v>
      </c>
    </row>
    <row r="17" spans="1:19" ht="18.75" x14ac:dyDescent="0.4">
      <c r="A17" s="7" t="s">
        <v>46</v>
      </c>
      <c r="C17" s="7" t="s">
        <v>133</v>
      </c>
      <c r="E17" s="8">
        <v>7196401</v>
      </c>
      <c r="G17" s="8">
        <v>1240</v>
      </c>
      <c r="I17" s="8">
        <v>0</v>
      </c>
      <c r="K17" s="8">
        <v>0</v>
      </c>
      <c r="M17" s="8">
        <v>0</v>
      </c>
      <c r="O17" s="8">
        <v>8923537240</v>
      </c>
      <c r="Q17" s="8">
        <v>191389539</v>
      </c>
      <c r="S17" s="8">
        <v>8732147701</v>
      </c>
    </row>
    <row r="18" spans="1:19" ht="18.75" x14ac:dyDescent="0.4">
      <c r="A18" s="7" t="s">
        <v>38</v>
      </c>
      <c r="C18" s="7" t="s">
        <v>134</v>
      </c>
      <c r="E18" s="8">
        <v>5932246</v>
      </c>
      <c r="G18" s="8">
        <v>1000</v>
      </c>
      <c r="I18" s="8">
        <v>0</v>
      </c>
      <c r="K18" s="8">
        <v>0</v>
      </c>
      <c r="M18" s="8">
        <v>0</v>
      </c>
      <c r="O18" s="8">
        <v>5932246000</v>
      </c>
      <c r="Q18" s="8">
        <v>0</v>
      </c>
      <c r="S18" s="8">
        <v>5932246000</v>
      </c>
    </row>
    <row r="19" spans="1:19" ht="18.75" x14ac:dyDescent="0.4">
      <c r="A19" s="7" t="s">
        <v>37</v>
      </c>
      <c r="C19" s="7" t="s">
        <v>135</v>
      </c>
      <c r="E19" s="8">
        <v>51490851</v>
      </c>
      <c r="G19" s="8">
        <v>280</v>
      </c>
      <c r="I19" s="8">
        <v>0</v>
      </c>
      <c r="K19" s="8">
        <v>0</v>
      </c>
      <c r="M19" s="8">
        <v>0</v>
      </c>
      <c r="O19" s="8">
        <v>14417438280</v>
      </c>
      <c r="Q19" s="8">
        <v>0</v>
      </c>
      <c r="S19" s="8">
        <v>14417438280</v>
      </c>
    </row>
    <row r="20" spans="1:19" ht="18.75" x14ac:dyDescent="0.4">
      <c r="A20" s="7" t="s">
        <v>104</v>
      </c>
      <c r="C20" s="7" t="s">
        <v>136</v>
      </c>
      <c r="E20" s="8">
        <v>6980000</v>
      </c>
      <c r="G20" s="8">
        <v>1400</v>
      </c>
      <c r="I20" s="8">
        <v>0</v>
      </c>
      <c r="K20" s="8">
        <v>0</v>
      </c>
      <c r="M20" s="8">
        <v>0</v>
      </c>
      <c r="O20" s="8">
        <v>9772000000</v>
      </c>
      <c r="Q20" s="8">
        <v>0</v>
      </c>
      <c r="S20" s="8">
        <v>9772000000</v>
      </c>
    </row>
    <row r="21" spans="1:19" ht="18.75" x14ac:dyDescent="0.4">
      <c r="A21" s="7" t="s">
        <v>48</v>
      </c>
      <c r="C21" s="7" t="s">
        <v>128</v>
      </c>
      <c r="E21" s="8">
        <v>14200000</v>
      </c>
      <c r="G21" s="8">
        <v>800</v>
      </c>
      <c r="I21" s="8">
        <v>0</v>
      </c>
      <c r="K21" s="8">
        <v>0</v>
      </c>
      <c r="M21" s="8">
        <v>0</v>
      </c>
      <c r="O21" s="8">
        <v>11360000000</v>
      </c>
      <c r="Q21" s="8">
        <v>0</v>
      </c>
      <c r="S21" s="8">
        <v>11360000000</v>
      </c>
    </row>
    <row r="22" spans="1:19" ht="18.75" x14ac:dyDescent="0.4">
      <c r="A22" s="7" t="s">
        <v>23</v>
      </c>
      <c r="C22" s="7" t="s">
        <v>137</v>
      </c>
      <c r="E22" s="8">
        <v>23350000</v>
      </c>
      <c r="G22" s="8">
        <v>1624</v>
      </c>
      <c r="I22" s="8">
        <v>0</v>
      </c>
      <c r="K22" s="8">
        <v>0</v>
      </c>
      <c r="M22" s="8">
        <v>0</v>
      </c>
      <c r="O22" s="8">
        <f>37920400000-34290000000</f>
        <v>3630400000</v>
      </c>
      <c r="Q22" s="8">
        <v>0</v>
      </c>
      <c r="S22" s="8">
        <f>O22</f>
        <v>3630400000</v>
      </c>
    </row>
    <row r="23" spans="1:19" ht="18.75" x14ac:dyDescent="0.4">
      <c r="A23" s="7" t="s">
        <v>20</v>
      </c>
      <c r="C23" s="7" t="s">
        <v>138</v>
      </c>
      <c r="E23" s="8">
        <v>6019338</v>
      </c>
      <c r="G23" s="8">
        <v>936</v>
      </c>
      <c r="I23" s="8">
        <v>0</v>
      </c>
      <c r="K23" s="8">
        <v>0</v>
      </c>
      <c r="M23" s="8">
        <v>0</v>
      </c>
      <c r="O23" s="8">
        <v>5634100368</v>
      </c>
      <c r="Q23" s="8">
        <v>0</v>
      </c>
      <c r="S23" s="8">
        <v>5634100368</v>
      </c>
    </row>
    <row r="24" spans="1:19" ht="18.75" x14ac:dyDescent="0.4">
      <c r="A24" s="7" t="s">
        <v>21</v>
      </c>
      <c r="C24" s="7" t="s">
        <v>139</v>
      </c>
      <c r="E24" s="8">
        <v>558213</v>
      </c>
      <c r="G24" s="8">
        <v>11000</v>
      </c>
      <c r="I24" s="8">
        <v>0</v>
      </c>
      <c r="K24" s="8">
        <v>0</v>
      </c>
      <c r="M24" s="8">
        <v>0</v>
      </c>
      <c r="O24" s="8">
        <v>6140343000</v>
      </c>
      <c r="Q24" s="8">
        <v>0</v>
      </c>
      <c r="S24" s="8">
        <v>6140343000</v>
      </c>
    </row>
    <row r="25" spans="1:19" ht="18.75" x14ac:dyDescent="0.4">
      <c r="A25" s="7" t="s">
        <v>21</v>
      </c>
      <c r="C25" s="7" t="s">
        <v>140</v>
      </c>
      <c r="E25" s="8">
        <v>558213</v>
      </c>
      <c r="G25" s="8">
        <v>38000</v>
      </c>
      <c r="I25" s="8">
        <v>0</v>
      </c>
      <c r="K25" s="8">
        <v>0</v>
      </c>
      <c r="M25" s="8">
        <v>0</v>
      </c>
      <c r="O25" s="8">
        <v>21212094000</v>
      </c>
      <c r="Q25" s="8">
        <v>0</v>
      </c>
      <c r="S25" s="8">
        <v>21212094000</v>
      </c>
    </row>
    <row r="26" spans="1:19" ht="18.75" x14ac:dyDescent="0.4">
      <c r="A26" s="7" t="s">
        <v>36</v>
      </c>
      <c r="C26" s="7" t="s">
        <v>127</v>
      </c>
      <c r="E26" s="8">
        <v>1717452</v>
      </c>
      <c r="G26" s="8">
        <v>3000</v>
      </c>
      <c r="I26" s="8">
        <v>0</v>
      </c>
      <c r="K26" s="8">
        <v>0</v>
      </c>
      <c r="M26" s="8">
        <v>0</v>
      </c>
      <c r="O26" s="8">
        <v>5152356000</v>
      </c>
      <c r="Q26" s="8">
        <v>0</v>
      </c>
      <c r="S26" s="8">
        <v>5152356000</v>
      </c>
    </row>
    <row r="27" spans="1:19" ht="18.75" x14ac:dyDescent="0.4">
      <c r="A27" s="7" t="s">
        <v>40</v>
      </c>
      <c r="C27" s="7" t="s">
        <v>127</v>
      </c>
      <c r="E27" s="8">
        <v>3000000</v>
      </c>
      <c r="G27" s="8">
        <v>20</v>
      </c>
      <c r="I27" s="8">
        <v>0</v>
      </c>
      <c r="K27" s="8">
        <v>0</v>
      </c>
      <c r="M27" s="8">
        <v>0</v>
      </c>
      <c r="O27" s="8">
        <v>60000000</v>
      </c>
      <c r="Q27" s="8">
        <v>0</v>
      </c>
      <c r="S27" s="8">
        <v>60000000</v>
      </c>
    </row>
    <row r="28" spans="1:19" ht="18.75" x14ac:dyDescent="0.4">
      <c r="A28" s="7" t="s">
        <v>22</v>
      </c>
      <c r="C28" s="7" t="s">
        <v>138</v>
      </c>
      <c r="E28" s="8">
        <v>1899999</v>
      </c>
      <c r="G28" s="8">
        <v>3400</v>
      </c>
      <c r="I28" s="8">
        <v>0</v>
      </c>
      <c r="K28" s="8">
        <v>0</v>
      </c>
      <c r="M28" s="8">
        <v>0</v>
      </c>
      <c r="O28" s="8">
        <v>6459996600</v>
      </c>
      <c r="Q28" s="8">
        <v>0</v>
      </c>
      <c r="S28" s="8">
        <v>6459996600</v>
      </c>
    </row>
    <row r="29" spans="1:19" ht="18.75" x14ac:dyDescent="0.4">
      <c r="A29" s="7" t="s">
        <v>108</v>
      </c>
      <c r="C29" s="7" t="s">
        <v>141</v>
      </c>
      <c r="E29" s="8">
        <v>14341989</v>
      </c>
      <c r="G29" s="8">
        <v>1100</v>
      </c>
      <c r="I29" s="8">
        <v>0</v>
      </c>
      <c r="K29" s="8">
        <v>0</v>
      </c>
      <c r="M29" s="8">
        <v>0</v>
      </c>
      <c r="O29" s="8">
        <v>15776187900</v>
      </c>
      <c r="Q29" s="8">
        <v>0</v>
      </c>
      <c r="S29" s="8">
        <v>15776187900</v>
      </c>
    </row>
    <row r="30" spans="1:19" ht="18.75" x14ac:dyDescent="0.4">
      <c r="A30" s="7" t="s">
        <v>106</v>
      </c>
      <c r="C30" s="7" t="s">
        <v>128</v>
      </c>
      <c r="E30" s="8">
        <v>7123249</v>
      </c>
      <c r="G30" s="8">
        <v>700</v>
      </c>
      <c r="I30" s="8">
        <v>0</v>
      </c>
      <c r="K30" s="8">
        <v>0</v>
      </c>
      <c r="M30" s="8">
        <v>0</v>
      </c>
      <c r="O30" s="8">
        <v>4986274300</v>
      </c>
      <c r="Q30" s="8">
        <v>0</v>
      </c>
      <c r="S30" s="8">
        <v>4986274300</v>
      </c>
    </row>
    <row r="31" spans="1:19" ht="18.75" x14ac:dyDescent="0.4">
      <c r="A31" s="7" t="s">
        <v>105</v>
      </c>
      <c r="C31" s="7" t="s">
        <v>142</v>
      </c>
      <c r="E31" s="8">
        <v>13200000</v>
      </c>
      <c r="G31" s="8">
        <v>450</v>
      </c>
      <c r="I31" s="8">
        <v>0</v>
      </c>
      <c r="K31" s="8">
        <v>0</v>
      </c>
      <c r="M31" s="8">
        <v>0</v>
      </c>
      <c r="O31" s="8">
        <v>5940000000</v>
      </c>
      <c r="Q31" s="8">
        <v>0</v>
      </c>
      <c r="S31" s="8">
        <v>5940000000</v>
      </c>
    </row>
    <row r="32" spans="1:19" ht="18.75" x14ac:dyDescent="0.4">
      <c r="A32" s="7" t="s">
        <v>50</v>
      </c>
      <c r="C32" s="7" t="s">
        <v>143</v>
      </c>
      <c r="E32" s="8">
        <v>360000</v>
      </c>
      <c r="G32" s="8">
        <v>1000</v>
      </c>
      <c r="I32" s="8">
        <v>360000000</v>
      </c>
      <c r="K32" s="8">
        <v>51368174</v>
      </c>
      <c r="M32" s="8">
        <v>308631826</v>
      </c>
      <c r="O32" s="8">
        <v>360000000</v>
      </c>
      <c r="Q32" s="8">
        <v>51368174</v>
      </c>
      <c r="S32" s="8">
        <v>308631826</v>
      </c>
    </row>
    <row r="33" spans="1:19" ht="18.75" x14ac:dyDescent="0.4">
      <c r="A33" s="7" t="s">
        <v>111</v>
      </c>
      <c r="C33" s="7" t="s">
        <v>144</v>
      </c>
      <c r="E33" s="8">
        <v>1500000</v>
      </c>
      <c r="G33" s="8">
        <v>150</v>
      </c>
      <c r="I33" s="8">
        <v>0</v>
      </c>
      <c r="K33" s="8">
        <v>0</v>
      </c>
      <c r="M33" s="8">
        <v>0</v>
      </c>
      <c r="O33" s="8">
        <v>225000000</v>
      </c>
      <c r="Q33" s="8">
        <v>0</v>
      </c>
      <c r="S33" s="8">
        <v>225000000</v>
      </c>
    </row>
    <row r="34" spans="1:19" ht="18.75" x14ac:dyDescent="0.4">
      <c r="A34" s="10" t="s">
        <v>100</v>
      </c>
      <c r="C34" s="10" t="s">
        <v>145</v>
      </c>
      <c r="E34" s="11">
        <v>200000</v>
      </c>
      <c r="G34" s="11">
        <v>2350</v>
      </c>
      <c r="I34" s="11">
        <v>0</v>
      </c>
      <c r="K34" s="11">
        <v>0</v>
      </c>
      <c r="M34" s="11">
        <v>0</v>
      </c>
      <c r="O34" s="11">
        <v>470000000</v>
      </c>
      <c r="Q34" s="11">
        <v>0</v>
      </c>
      <c r="S34" s="11">
        <v>470000000</v>
      </c>
    </row>
    <row r="35" spans="1:19" ht="21" x14ac:dyDescent="0.4">
      <c r="A35" s="13" t="s">
        <v>52</v>
      </c>
      <c r="C35" s="14"/>
      <c r="E35" s="14"/>
      <c r="G35" s="14"/>
      <c r="I35" s="14">
        <v>360000000</v>
      </c>
      <c r="K35" s="14">
        <v>51368174</v>
      </c>
      <c r="M35" s="14">
        <v>308631826</v>
      </c>
      <c r="O35" s="14">
        <f>SUM(O8:O34)</f>
        <v>249072849113</v>
      </c>
      <c r="Q35" s="14">
        <v>242757713</v>
      </c>
      <c r="S35" s="14">
        <f>SUM(S8:S34)</f>
        <v>248830091400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2026-04-22T05:29:58Z</dcterms:created>
  <dcterms:modified xsi:type="dcterms:W3CDTF">2026-04-25T07:57:39Z</dcterms:modified>
</cp:coreProperties>
</file>