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4\"/>
    </mc:Choice>
  </mc:AlternateContent>
  <xr:revisionPtr revIDLastSave="0" documentId="13_ncr:1_{2A1B70B4-CFAC-42E3-9D36-45E9172DB08D}" xr6:coauthVersionLast="47" xr6:coauthVersionMax="47" xr10:uidLastSave="{00000000-0000-0000-0000-000000000000}"/>
  <bookViews>
    <workbookView xWindow="-120" yWindow="-120" windowWidth="29040" windowHeight="15840" tabRatio="823" activeTab="9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مشتقه'!$A$1:$AX$16</definedName>
    <definedName name="_xlnm.Print_Area" localSheetId="3">درآمد!$A$1:$K$11</definedName>
    <definedName name="_xlnm.Print_Area" localSheetId="5">'درآمد سپرده بانکی'!$A$1:$F$14</definedName>
    <definedName name="_xlnm.Print_Area" localSheetId="4">'درآمد سرمایه گذاری در سهام'!$A$1:$X$51</definedName>
    <definedName name="_xlnm.Print_Area" localSheetId="7">'درآمد سود سهام'!$A$1:$T$30</definedName>
    <definedName name="_xlnm.Print_Area" localSheetId="10">'درآمد ناشی از تغییر قیمت اوراق'!$A$1:$Q$39</definedName>
    <definedName name="_xlnm.Print_Area" localSheetId="9">'درآمد ناشی از فروش'!$A$1:$Q$32</definedName>
    <definedName name="_xlnm.Print_Area" localSheetId="6">'سایر درآمدها'!$A$1:$G$10</definedName>
    <definedName name="_xlnm.Print_Area" localSheetId="2">سپرده!$A$1:$M$13</definedName>
    <definedName name="_xlnm.Print_Area" localSheetId="8">'سود سپرده بانکی'!$A$1:$N$14</definedName>
    <definedName name="_xlnm.Print_Area" localSheetId="0">سهام!$A$1:$AC$42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8" l="1"/>
  <c r="H9" i="8"/>
  <c r="H8" i="8"/>
  <c r="F8" i="8"/>
  <c r="H51" i="9"/>
  <c r="F51" i="9"/>
  <c r="F14" i="9"/>
  <c r="H9" i="9"/>
  <c r="I32" i="19"/>
  <c r="G8" i="19"/>
  <c r="I8" i="19"/>
  <c r="G10" i="21"/>
  <c r="I39" i="21"/>
  <c r="I42" i="21" s="1"/>
  <c r="I10" i="21"/>
  <c r="F10" i="8"/>
  <c r="D10" i="14"/>
  <c r="D8" i="14"/>
  <c r="Q21" i="15"/>
  <c r="Q30" i="15"/>
  <c r="U51" i="9"/>
  <c r="P51" i="9"/>
  <c r="S15" i="15"/>
  <c r="Q39" i="21"/>
  <c r="S9" i="15"/>
  <c r="S10" i="15"/>
  <c r="S11" i="15"/>
  <c r="S12" i="15"/>
  <c r="S13" i="15"/>
  <c r="S14" i="15"/>
  <c r="S16" i="15"/>
  <c r="S17" i="15"/>
  <c r="S18" i="15"/>
  <c r="S19" i="15"/>
  <c r="S20" i="15"/>
  <c r="S22" i="15"/>
  <c r="S23" i="15"/>
  <c r="S24" i="15"/>
  <c r="S25" i="15"/>
  <c r="S26" i="15"/>
  <c r="S27" i="15"/>
  <c r="S28" i="15"/>
  <c r="S29" i="15"/>
  <c r="S8" i="15"/>
  <c r="O30" i="15"/>
  <c r="Z42" i="2"/>
  <c r="Z41" i="2"/>
  <c r="S21" i="15" l="1"/>
  <c r="S30" i="15" s="1"/>
</calcChain>
</file>

<file path=xl/sharedStrings.xml><?xml version="1.0" encoding="utf-8"?>
<sst xmlns="http://schemas.openxmlformats.org/spreadsheetml/2006/main" count="407" uniqueCount="147">
  <si>
    <t>صندوق سرمايه گذاري مشترک يکم سامان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</si>
  <si>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</si>
  <si>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</si>
  <si>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</si>
  <si>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</si>
  <si>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</si>
  <si>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</si>
  <si>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</si>
  <si>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</si>
  <si>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</si>
  <si>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</si>
  <si>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</si>
  <si>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</si>
  <si>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</si>
  <si>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</si>
  <si>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</si>
  <si>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</si>
  <si>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</si>
  <si>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</si>
  <si>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</si>
  <si>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</si>
  <si>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</si>
  <si>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</si>
  <si>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</si>
  <si>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</si>
  <si>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</si>
  <si>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ح . سرمایه‌گذاری‌ سپه‌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</si>
  <si>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</si>
  <si>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</si>
  <si>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</si>
  <si>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</si>
  <si>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</si>
  <si>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</si>
  <si>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</si>
  <si>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</si>
  <si>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</si>
  <si>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</si>
  <si>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</si>
  <si>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</si>
  <si>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</si>
  <si>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</si>
  <si>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</si>
  <si>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</si>
  <si>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</si>
  <si>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</si>
  <si>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</si>
  <si>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</si>
  <si>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</si>
  <si>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</si>
  <si>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</si>
  <si>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</si>
  <si>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</si>
  <si>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</si>
  <si>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</si>
  <si>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</si>
  <si>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</si>
  <si>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</si>
  <si>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</si>
  <si>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</si>
  <si>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</si>
  <si>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</si>
  <si>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</si>
  <si>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</si>
  <si>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</si>
  <si>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</si>
  <si>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</si>
  <si>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</si>
  <si>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</si>
  <si>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</si>
  <si>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</si>
  <si>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</si>
  <si>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</si>
  <si>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</si>
  <si>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آصف</t>
  </si>
  <si>
    <t>0.00%</t>
  </si>
  <si>
    <t>سپرده کوتاه مدت بانک سامان آصف</t>
  </si>
  <si>
    <t>0.05%</t>
  </si>
  <si>
    <t>سپرده کوتاه مدت بانک سامان ملاصدرا</t>
  </si>
  <si>
    <t>سپرده کوتاه مدت بانک تجارت مطهری مهرداد</t>
  </si>
  <si>
    <t>0.02%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</si>
  <si>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</si>
  <si>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</si>
  <si>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</si>
  <si>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</si>
  <si>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</si>
  <si>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</si>
  <si>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</si>
  <si>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</si>
  <si>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</si>
  <si>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</si>
  <si>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</si>
  <si>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</si>
  <si>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</si>
  <si>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</si>
  <si>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</si>
  <si>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</si>
  <si>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</si>
  <si>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</si>
  <si>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</si>
  <si>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</si>
  <si>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</si>
  <si>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</si>
  <si>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کاشی‌ الوند</t>
  </si>
  <si>
    <t>ایمن خودرو شرق</t>
  </si>
  <si>
    <t>پالایش نفت تبریز</t>
  </si>
  <si>
    <t>پتروشیمی فناوران</t>
  </si>
  <si>
    <t>پویا</t>
  </si>
  <si>
    <t>صنایع الکترونیک مادیران</t>
  </si>
  <si>
    <t>صنایع مس افق کرمان</t>
  </si>
  <si>
    <t>گروه انتخاب الکترونیک آرمان</t>
  </si>
  <si>
    <t>گروه مالی صبا تامین</t>
  </si>
  <si>
    <t>-4-2</t>
  </si>
  <si>
    <t>درآمد حاصل از سرمایه­گذاری در سپرده بانکی و گواهی سپرده</t>
  </si>
  <si>
    <t>نام سپرده بانکی</t>
  </si>
  <si>
    <t>سپرده کوتاه مدت بانک خاورمیانه مهستان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</si>
  <si>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</si>
  <si>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</si>
  <si>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</si>
  <si>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</si>
  <si>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</si>
  <si>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</si>
  <si>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</si>
  <si>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</si>
  <si>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</si>
  <si>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</si>
  <si>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</si>
  <si>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</si>
  <si>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1404/04/31</t>
  </si>
  <si>
    <t>1404/08/24</t>
  </si>
  <si>
    <t>1404/05/13</t>
  </si>
  <si>
    <t>1404/05/04</t>
  </si>
  <si>
    <t>1404/04/29</t>
  </si>
  <si>
    <t>1404/05/08</t>
  </si>
  <si>
    <t>1404/09/22</t>
  </si>
  <si>
    <t>1404/06/17</t>
  </si>
  <si>
    <t>1404/06/31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</si>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</sst>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rgb="FFFF0000"/>
      <name val="B Nazanin"/>
      <charset val="178"/>
    </font>
    <font>
      <sz val="12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3" fontId="8" fillId="0" borderId="0" xfId="0" applyNumberFormat="1" applyFont="1" applyFill="1" applyAlignment="1">
      <alignment horizontal="right" vertical="top"/>
    </xf>
    <xf numFmtId="168" fontId="4" fillId="0" borderId="2" xfId="1" applyNumberFormat="1" applyFont="1" applyFill="1" applyBorder="1" applyAlignment="1">
      <alignment horizontal="right" vertical="top"/>
    </xf>
    <xf numFmtId="168" fontId="4" fillId="0" borderId="0" xfId="1" applyNumberFormat="1" applyFont="1" applyFill="1" applyAlignment="1">
      <alignment horizontal="right" vertical="top"/>
    </xf>
    <xf numFmtId="168" fontId="4" fillId="0" borderId="4" xfId="1" applyNumberFormat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4"/>
  <sheetViews>
    <sheetView rightToLeft="1" view="pageBreakPreview" topLeftCell="A22" zoomScaleNormal="100" zoomScaleSheetLayoutView="100" workbookViewId="0">
      <selection activeCell="AD11" sqref="AD11:AE20"/>
    </sheetView>
  </sheetViews>
  <sheetFormatPr defaultRowHeight="15.75" x14ac:dyDescent="0.4"/>
  <cols>
    <col min="1" max="1" width="3.5703125" style="18" bestFit="1" customWidth="1"/>
    <col min="2" max="2" width="2.5703125" style="18" customWidth="1"/>
    <col min="3" max="3" width="23.42578125" style="18" customWidth="1"/>
    <col min="4" max="5" width="1.28515625" style="18" customWidth="1"/>
    <col min="6" max="6" width="12.140625" style="18" bestFit="1" customWidth="1"/>
    <col min="7" max="7" width="1.28515625" style="18" customWidth="1"/>
    <col min="8" max="8" width="17.85546875" style="18" bestFit="1" customWidth="1"/>
    <col min="9" max="9" width="1.28515625" style="18" customWidth="1"/>
    <col min="10" max="10" width="17.5703125" style="18" bestFit="1" customWidth="1"/>
    <col min="11" max="11" width="1.28515625" style="18" customWidth="1"/>
    <col min="12" max="12" width="11" style="18" bestFit="1" customWidth="1"/>
    <col min="13" max="13" width="1.28515625" style="18" customWidth="1"/>
    <col min="14" max="14" width="16" style="18" bestFit="1" customWidth="1"/>
    <col min="15" max="15" width="1.28515625" style="18" customWidth="1"/>
    <col min="16" max="16" width="11.85546875" style="18" bestFit="1" customWidth="1"/>
    <col min="17" max="17" width="1.28515625" style="18" customWidth="1"/>
    <col min="18" max="18" width="16.140625" style="18" bestFit="1" customWidth="1"/>
    <col min="19" max="19" width="1.28515625" style="18" customWidth="1"/>
    <col min="20" max="20" width="12.140625" style="18" bestFit="1" customWidth="1"/>
    <col min="21" max="21" width="1.28515625" style="18" customWidth="1"/>
    <col min="22" max="22" width="16.140625" style="18" bestFit="1" customWidth="1"/>
    <col min="23" max="23" width="1.28515625" style="18" customWidth="1"/>
    <col min="24" max="24" width="17.7109375" style="18" bestFit="1" customWidth="1"/>
    <col min="25" max="25" width="1.28515625" style="18" customWidth="1"/>
    <col min="26" max="26" width="17.7109375" style="18" bestFit="1" customWidth="1"/>
    <col min="27" max="27" width="1.28515625" style="18" customWidth="1"/>
    <col min="28" max="28" width="18.28515625" style="18" bestFit="1" customWidth="1"/>
    <col min="29" max="29" width="0.28515625" style="18" customWidth="1"/>
    <col min="30" max="16384" width="9.140625" style="18"/>
  </cols>
  <sheetData>
    <row r="1" spans="1:30" ht="25.5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30" ht="25.5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30" ht="25.5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30" ht="24" x14ac:dyDescent="0.4">
      <c r="A4" s="1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</row>
    <row r="5" spans="1:30" ht="24" x14ac:dyDescent="0.4">
      <c r="A5" s="33" t="s">
        <v>5</v>
      </c>
      <c r="B5" s="33"/>
      <c r="C5" s="33" t="s">
        <v>6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30" ht="21" x14ac:dyDescent="0.4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30" ht="21" x14ac:dyDescent="0.4">
      <c r="F7" s="19"/>
      <c r="G7" s="19"/>
      <c r="H7" s="19"/>
      <c r="I7" s="19"/>
      <c r="J7" s="19"/>
      <c r="L7" s="31" t="s">
        <v>10</v>
      </c>
      <c r="M7" s="31"/>
      <c r="N7" s="31"/>
      <c r="O7" s="19"/>
      <c r="P7" s="31" t="s">
        <v>11</v>
      </c>
      <c r="Q7" s="31"/>
      <c r="R7" s="31"/>
      <c r="T7" s="19"/>
      <c r="U7" s="19"/>
      <c r="V7" s="19"/>
      <c r="W7" s="19"/>
      <c r="X7" s="19"/>
      <c r="Y7" s="19"/>
      <c r="Z7" s="19"/>
      <c r="AA7" s="19"/>
      <c r="AB7" s="19"/>
    </row>
    <row r="8" spans="1:30" ht="21" x14ac:dyDescent="0.4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3" t="s">
        <v>13</v>
      </c>
      <c r="M8" s="19"/>
      <c r="N8" s="3" t="s">
        <v>14</v>
      </c>
      <c r="P8" s="3" t="s">
        <v>13</v>
      </c>
      <c r="Q8" s="19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18.75" x14ac:dyDescent="0.4">
      <c r="A9" s="29" t="s">
        <v>19</v>
      </c>
      <c r="B9" s="29"/>
      <c r="C9" s="29"/>
      <c r="E9" s="30">
        <v>31541785</v>
      </c>
      <c r="F9" s="30"/>
      <c r="H9" s="5">
        <v>141690884363</v>
      </c>
      <c r="J9" s="5">
        <v>163355629976.05499</v>
      </c>
      <c r="L9" s="5">
        <v>0</v>
      </c>
      <c r="N9" s="5">
        <v>0</v>
      </c>
      <c r="P9" s="5">
        <v>0</v>
      </c>
      <c r="R9" s="5">
        <v>0</v>
      </c>
      <c r="T9" s="5">
        <v>31541785</v>
      </c>
      <c r="V9" s="5">
        <v>6220</v>
      </c>
      <c r="X9" s="5">
        <v>141690884363</v>
      </c>
      <c r="Z9" s="5">
        <v>194673354752.129</v>
      </c>
      <c r="AB9" s="6">
        <v>5.66</v>
      </c>
    </row>
    <row r="10" spans="1:30" ht="18.75" x14ac:dyDescent="0.4">
      <c r="A10" s="27" t="s">
        <v>20</v>
      </c>
      <c r="B10" s="27"/>
      <c r="C10" s="27"/>
      <c r="E10" s="25">
        <v>18358981</v>
      </c>
      <c r="F10" s="25"/>
      <c r="H10" s="8">
        <v>63660548172</v>
      </c>
      <c r="J10" s="8">
        <v>75482392268.4776</v>
      </c>
      <c r="L10" s="8">
        <v>0</v>
      </c>
      <c r="N10" s="8">
        <v>0</v>
      </c>
      <c r="P10" s="8">
        <v>0</v>
      </c>
      <c r="R10" s="8">
        <v>0</v>
      </c>
      <c r="T10" s="8">
        <v>18358981</v>
      </c>
      <c r="V10" s="8">
        <v>6440</v>
      </c>
      <c r="X10" s="8">
        <v>63660548172</v>
      </c>
      <c r="Z10" s="8">
        <v>117317905535.043</v>
      </c>
      <c r="AB10" s="9">
        <v>3.41</v>
      </c>
    </row>
    <row r="11" spans="1:30" ht="18.75" x14ac:dyDescent="0.4">
      <c r="A11" s="27" t="s">
        <v>21</v>
      </c>
      <c r="B11" s="27"/>
      <c r="C11" s="27"/>
      <c r="E11" s="25">
        <v>558213</v>
      </c>
      <c r="F11" s="25"/>
      <c r="H11" s="8">
        <v>90554026104</v>
      </c>
      <c r="J11" s="8">
        <v>165523479323.41699</v>
      </c>
      <c r="L11" s="8">
        <v>0</v>
      </c>
      <c r="N11" s="8">
        <v>0</v>
      </c>
      <c r="P11" s="8">
        <v>0</v>
      </c>
      <c r="R11" s="8">
        <v>0</v>
      </c>
      <c r="T11" s="8">
        <v>558213</v>
      </c>
      <c r="V11" s="8">
        <v>394960</v>
      </c>
      <c r="X11" s="8">
        <v>90554026104</v>
      </c>
      <c r="Z11" s="8">
        <v>218767559415.91</v>
      </c>
      <c r="AB11" s="9">
        <v>6.36</v>
      </c>
    </row>
    <row r="12" spans="1:30" ht="18.75" x14ac:dyDescent="0.4">
      <c r="A12" s="27" t="s">
        <v>22</v>
      </c>
      <c r="B12" s="27"/>
      <c r="C12" s="27"/>
      <c r="E12" s="25">
        <v>2385796</v>
      </c>
      <c r="F12" s="25"/>
      <c r="H12" s="8">
        <v>61400478951</v>
      </c>
      <c r="J12" s="8">
        <v>97333815657.567993</v>
      </c>
      <c r="L12" s="8">
        <v>0</v>
      </c>
      <c r="N12" s="8">
        <v>0</v>
      </c>
      <c r="P12" s="8">
        <v>0</v>
      </c>
      <c r="R12" s="8">
        <v>0</v>
      </c>
      <c r="T12" s="8">
        <v>2385796</v>
      </c>
      <c r="V12" s="8">
        <v>51310</v>
      </c>
      <c r="X12" s="8">
        <v>61400478951</v>
      </c>
      <c r="Z12" s="8">
        <v>121468923319.965</v>
      </c>
      <c r="AB12" s="9">
        <v>3.53</v>
      </c>
    </row>
    <row r="13" spans="1:30" ht="18.75" x14ac:dyDescent="0.4">
      <c r="A13" s="27" t="s">
        <v>23</v>
      </c>
      <c r="B13" s="27"/>
      <c r="C13" s="27"/>
      <c r="E13" s="25">
        <v>23350000</v>
      </c>
      <c r="F13" s="25"/>
      <c r="H13" s="8">
        <v>136036692231</v>
      </c>
      <c r="J13" s="8">
        <v>184870285950</v>
      </c>
      <c r="L13" s="8">
        <v>0</v>
      </c>
      <c r="N13" s="8">
        <v>0</v>
      </c>
      <c r="P13" s="8">
        <v>0</v>
      </c>
      <c r="R13" s="8">
        <v>0</v>
      </c>
      <c r="T13" s="8">
        <v>23350000</v>
      </c>
      <c r="V13" s="8">
        <v>8190</v>
      </c>
      <c r="X13" s="8">
        <v>136036692231</v>
      </c>
      <c r="Z13" s="8">
        <v>189758241855</v>
      </c>
      <c r="AB13" s="9">
        <v>5.52</v>
      </c>
    </row>
    <row r="14" spans="1:30" ht="18.75" x14ac:dyDescent="0.4">
      <c r="A14" s="27" t="s">
        <v>24</v>
      </c>
      <c r="B14" s="27"/>
      <c r="C14" s="27"/>
      <c r="E14" s="25">
        <v>10029773</v>
      </c>
      <c r="F14" s="25"/>
      <c r="H14" s="8">
        <v>47298707053</v>
      </c>
      <c r="J14" s="8">
        <v>72344055579.776505</v>
      </c>
      <c r="L14" s="8">
        <v>0</v>
      </c>
      <c r="N14" s="8">
        <v>0</v>
      </c>
      <c r="P14" s="8">
        <v>0</v>
      </c>
      <c r="R14" s="8">
        <v>0</v>
      </c>
      <c r="T14" s="8">
        <v>10029773</v>
      </c>
      <c r="V14" s="8">
        <v>8110</v>
      </c>
      <c r="X14" s="8">
        <v>47298707053</v>
      </c>
      <c r="Z14" s="8">
        <v>80712689551.698105</v>
      </c>
      <c r="AB14" s="9">
        <v>2.35</v>
      </c>
    </row>
    <row r="15" spans="1:30" ht="18.75" x14ac:dyDescent="0.4">
      <c r="A15" s="27" t="s">
        <v>25</v>
      </c>
      <c r="B15" s="27"/>
      <c r="C15" s="27"/>
      <c r="E15" s="25">
        <v>4865741</v>
      </c>
      <c r="F15" s="25"/>
      <c r="H15" s="8">
        <v>61737909494</v>
      </c>
      <c r="J15" s="8">
        <v>58461569140.446503</v>
      </c>
      <c r="L15" s="8">
        <v>0</v>
      </c>
      <c r="N15" s="8">
        <v>0</v>
      </c>
      <c r="P15" s="8">
        <v>0</v>
      </c>
      <c r="R15" s="8">
        <v>0</v>
      </c>
      <c r="T15" s="8">
        <v>4865741</v>
      </c>
      <c r="V15" s="8">
        <v>15250</v>
      </c>
      <c r="X15" s="8">
        <v>61737909494</v>
      </c>
      <c r="Z15" s="8">
        <v>73628964536.567505</v>
      </c>
      <c r="AB15" s="9">
        <v>2.14</v>
      </c>
    </row>
    <row r="16" spans="1:30" ht="18.75" x14ac:dyDescent="0.4">
      <c r="A16" s="27" t="s">
        <v>26</v>
      </c>
      <c r="B16" s="27"/>
      <c r="C16" s="27"/>
      <c r="E16" s="25">
        <v>9147592</v>
      </c>
      <c r="F16" s="25"/>
      <c r="H16" s="8">
        <v>23536754216</v>
      </c>
      <c r="J16" s="8">
        <v>30049918846.670799</v>
      </c>
      <c r="L16" s="8">
        <v>0</v>
      </c>
      <c r="N16" s="8">
        <v>0</v>
      </c>
      <c r="P16" s="8">
        <v>-9147592</v>
      </c>
      <c r="R16" s="8">
        <v>24585197351</v>
      </c>
      <c r="T16" s="8">
        <v>0</v>
      </c>
      <c r="V16" s="8">
        <v>0</v>
      </c>
      <c r="X16" s="8">
        <v>0</v>
      </c>
      <c r="Z16" s="8">
        <v>0</v>
      </c>
      <c r="AB16" s="9">
        <v>0</v>
      </c>
      <c r="AD16" s="22"/>
    </row>
    <row r="17" spans="1:28" ht="18.75" x14ac:dyDescent="0.4">
      <c r="A17" s="27" t="s">
        <v>27</v>
      </c>
      <c r="B17" s="27"/>
      <c r="C17" s="27"/>
      <c r="E17" s="25">
        <v>13196288</v>
      </c>
      <c r="F17" s="25"/>
      <c r="H17" s="8">
        <v>70934151417</v>
      </c>
      <c r="J17" s="8">
        <v>75806716435.968002</v>
      </c>
      <c r="L17" s="8">
        <v>0</v>
      </c>
      <c r="N17" s="8">
        <v>0</v>
      </c>
      <c r="P17" s="8">
        <v>0</v>
      </c>
      <c r="R17" s="8">
        <v>0</v>
      </c>
      <c r="T17" s="8">
        <v>13196288</v>
      </c>
      <c r="V17" s="8">
        <v>7340</v>
      </c>
      <c r="X17" s="8">
        <v>70934151417</v>
      </c>
      <c r="Z17" s="8">
        <v>96112020292.198395</v>
      </c>
      <c r="AB17" s="9">
        <v>2.8</v>
      </c>
    </row>
    <row r="18" spans="1:28" ht="18.75" x14ac:dyDescent="0.4">
      <c r="A18" s="27" t="s">
        <v>28</v>
      </c>
      <c r="B18" s="27"/>
      <c r="C18" s="27"/>
      <c r="E18" s="25">
        <v>14341028</v>
      </c>
      <c r="F18" s="25"/>
      <c r="H18" s="8">
        <v>73493956442</v>
      </c>
      <c r="J18" s="8">
        <v>135312568346.202</v>
      </c>
      <c r="L18" s="8">
        <v>0</v>
      </c>
      <c r="N18" s="8">
        <v>0</v>
      </c>
      <c r="P18" s="8">
        <v>-14341028</v>
      </c>
      <c r="R18" s="8">
        <v>163362374413</v>
      </c>
      <c r="T18" s="8">
        <v>0</v>
      </c>
      <c r="V18" s="8">
        <v>0</v>
      </c>
      <c r="X18" s="8">
        <v>0</v>
      </c>
      <c r="Z18" s="8">
        <v>0</v>
      </c>
      <c r="AB18" s="9">
        <v>0</v>
      </c>
    </row>
    <row r="19" spans="1:28" ht="18.75" x14ac:dyDescent="0.4">
      <c r="A19" s="27" t="s">
        <v>29</v>
      </c>
      <c r="B19" s="27"/>
      <c r="C19" s="27"/>
      <c r="E19" s="25">
        <v>13360388</v>
      </c>
      <c r="F19" s="25"/>
      <c r="H19" s="8">
        <v>68569778938</v>
      </c>
      <c r="J19" s="8">
        <v>92523452500.315994</v>
      </c>
      <c r="L19" s="8">
        <v>0</v>
      </c>
      <c r="N19" s="8">
        <v>0</v>
      </c>
      <c r="P19" s="8">
        <v>0</v>
      </c>
      <c r="R19" s="8">
        <v>0</v>
      </c>
      <c r="T19" s="8">
        <v>13360388</v>
      </c>
      <c r="V19" s="8">
        <v>8820</v>
      </c>
      <c r="X19" s="8">
        <v>68569778938</v>
      </c>
      <c r="Z19" s="8">
        <v>116927729610.703</v>
      </c>
      <c r="AB19" s="9">
        <v>3.4</v>
      </c>
    </row>
    <row r="20" spans="1:28" ht="18.75" x14ac:dyDescent="0.4">
      <c r="A20" s="27" t="s">
        <v>30</v>
      </c>
      <c r="B20" s="27"/>
      <c r="C20" s="27"/>
      <c r="E20" s="25">
        <v>16695605</v>
      </c>
      <c r="F20" s="25"/>
      <c r="H20" s="8">
        <v>59670861111</v>
      </c>
      <c r="J20" s="8">
        <v>71409751342.7332</v>
      </c>
      <c r="L20" s="8">
        <v>2800000</v>
      </c>
      <c r="N20" s="8">
        <v>14598787755</v>
      </c>
      <c r="P20" s="8">
        <v>0</v>
      </c>
      <c r="R20" s="8">
        <v>0</v>
      </c>
      <c r="T20" s="8">
        <v>19495605</v>
      </c>
      <c r="V20" s="8">
        <v>5640</v>
      </c>
      <c r="X20" s="8">
        <v>74269648866</v>
      </c>
      <c r="Z20" s="8">
        <v>109105258409.694</v>
      </c>
      <c r="AB20" s="9">
        <v>3.17</v>
      </c>
    </row>
    <row r="21" spans="1:28" ht="18.75" x14ac:dyDescent="0.4">
      <c r="A21" s="27" t="s">
        <v>31</v>
      </c>
      <c r="B21" s="27"/>
      <c r="C21" s="27"/>
      <c r="E21" s="25">
        <v>7197273</v>
      </c>
      <c r="F21" s="25"/>
      <c r="H21" s="8">
        <v>135622456661</v>
      </c>
      <c r="J21" s="8">
        <v>114038167278.992</v>
      </c>
      <c r="L21" s="8">
        <v>0</v>
      </c>
      <c r="N21" s="8">
        <v>0</v>
      </c>
      <c r="P21" s="8">
        <v>0</v>
      </c>
      <c r="R21" s="8">
        <v>0</v>
      </c>
      <c r="T21" s="8">
        <v>7197273</v>
      </c>
      <c r="V21" s="8">
        <v>21220</v>
      </c>
      <c r="X21" s="8">
        <v>135622456661</v>
      </c>
      <c r="Z21" s="8">
        <v>151545560051.44601</v>
      </c>
      <c r="AB21" s="9">
        <v>4.41</v>
      </c>
    </row>
    <row r="22" spans="1:28" ht="18.75" x14ac:dyDescent="0.4">
      <c r="A22" s="27" t="s">
        <v>32</v>
      </c>
      <c r="B22" s="27"/>
      <c r="C22" s="27"/>
      <c r="E22" s="25">
        <v>1725744</v>
      </c>
      <c r="F22" s="25"/>
      <c r="H22" s="8">
        <v>20018548522</v>
      </c>
      <c r="J22" s="8">
        <v>19227971294.807999</v>
      </c>
      <c r="L22" s="8">
        <v>6174462</v>
      </c>
      <c r="N22" s="8">
        <v>77818752985</v>
      </c>
      <c r="P22" s="8">
        <v>0</v>
      </c>
      <c r="R22" s="8">
        <v>0</v>
      </c>
      <c r="T22" s="8">
        <v>7900206</v>
      </c>
      <c r="V22" s="8">
        <v>14210</v>
      </c>
      <c r="X22" s="8">
        <v>97837301507</v>
      </c>
      <c r="Z22" s="8">
        <v>111394142562.28</v>
      </c>
      <c r="AB22" s="9">
        <v>3.24</v>
      </c>
    </row>
    <row r="23" spans="1:28" ht="18.75" x14ac:dyDescent="0.4">
      <c r="A23" s="27" t="s">
        <v>33</v>
      </c>
      <c r="B23" s="27"/>
      <c r="C23" s="27"/>
      <c r="E23" s="25">
        <v>1260362</v>
      </c>
      <c r="F23" s="25"/>
      <c r="H23" s="8">
        <v>70136037296</v>
      </c>
      <c r="J23" s="8">
        <v>169713538444.47601</v>
      </c>
      <c r="L23" s="8">
        <v>0</v>
      </c>
      <c r="N23" s="8">
        <v>0</v>
      </c>
      <c r="P23" s="8">
        <v>0</v>
      </c>
      <c r="R23" s="8">
        <v>0</v>
      </c>
      <c r="T23" s="8">
        <v>1260362</v>
      </c>
      <c r="V23" s="8">
        <v>138490</v>
      </c>
      <c r="X23" s="8">
        <v>70136037296</v>
      </c>
      <c r="Z23" s="8">
        <v>173198280946.97299</v>
      </c>
      <c r="AB23" s="9">
        <v>5.04</v>
      </c>
    </row>
    <row r="24" spans="1:28" ht="18.75" x14ac:dyDescent="0.4">
      <c r="A24" s="27" t="s">
        <v>34</v>
      </c>
      <c r="B24" s="27"/>
      <c r="C24" s="27"/>
      <c r="E24" s="25">
        <v>711458</v>
      </c>
      <c r="F24" s="25"/>
      <c r="H24" s="8">
        <v>48714893547</v>
      </c>
      <c r="J24" s="8">
        <v>89180001730.798004</v>
      </c>
      <c r="L24" s="8">
        <v>0</v>
      </c>
      <c r="N24" s="8">
        <v>0</v>
      </c>
      <c r="P24" s="8">
        <v>0</v>
      </c>
      <c r="R24" s="8">
        <v>0</v>
      </c>
      <c r="T24" s="8">
        <v>711458</v>
      </c>
      <c r="V24" s="8">
        <v>126240</v>
      </c>
      <c r="X24" s="8">
        <v>48714893547</v>
      </c>
      <c r="Z24" s="8">
        <v>89120192160.278397</v>
      </c>
      <c r="AB24" s="9">
        <v>2.59</v>
      </c>
    </row>
    <row r="25" spans="1:28" ht="18.75" x14ac:dyDescent="0.4">
      <c r="A25" s="27" t="s">
        <v>35</v>
      </c>
      <c r="B25" s="27"/>
      <c r="C25" s="27"/>
      <c r="E25" s="25">
        <v>24699999</v>
      </c>
      <c r="F25" s="25"/>
      <c r="H25" s="8">
        <v>55184287583</v>
      </c>
      <c r="J25" s="8">
        <v>89520797940.675995</v>
      </c>
      <c r="L25" s="8">
        <v>0</v>
      </c>
      <c r="N25" s="8">
        <v>0</v>
      </c>
      <c r="P25" s="8">
        <v>0</v>
      </c>
      <c r="R25" s="8">
        <v>0</v>
      </c>
      <c r="T25" s="8">
        <v>24699999</v>
      </c>
      <c r="V25" s="8">
        <v>4313</v>
      </c>
      <c r="X25" s="8">
        <v>55184287583</v>
      </c>
      <c r="Z25" s="8">
        <v>105707610317.339</v>
      </c>
      <c r="AB25" s="9">
        <v>3.08</v>
      </c>
    </row>
    <row r="26" spans="1:28" ht="18.75" x14ac:dyDescent="0.4">
      <c r="A26" s="27" t="s">
        <v>36</v>
      </c>
      <c r="B26" s="27"/>
      <c r="C26" s="27"/>
      <c r="E26" s="25">
        <v>3848189</v>
      </c>
      <c r="F26" s="25"/>
      <c r="H26" s="8">
        <v>42002944471</v>
      </c>
      <c r="J26" s="8">
        <v>54597124243.805</v>
      </c>
      <c r="L26" s="8">
        <v>0</v>
      </c>
      <c r="N26" s="8">
        <v>0</v>
      </c>
      <c r="P26" s="8">
        <v>0</v>
      </c>
      <c r="R26" s="8">
        <v>0</v>
      </c>
      <c r="T26" s="8">
        <v>3848189</v>
      </c>
      <c r="V26" s="8">
        <v>14940</v>
      </c>
      <c r="X26" s="8">
        <v>42002944471</v>
      </c>
      <c r="Z26" s="8">
        <v>57047530935.508202</v>
      </c>
      <c r="AB26" s="9">
        <v>1.66</v>
      </c>
    </row>
    <row r="27" spans="1:28" ht="18.75" x14ac:dyDescent="0.4">
      <c r="A27" s="27" t="s">
        <v>37</v>
      </c>
      <c r="B27" s="27"/>
      <c r="C27" s="27"/>
      <c r="E27" s="25">
        <v>58895709</v>
      </c>
      <c r="F27" s="25"/>
      <c r="H27" s="8">
        <v>129435134146</v>
      </c>
      <c r="J27" s="8">
        <v>178864569091.79501</v>
      </c>
      <c r="L27" s="8">
        <v>0</v>
      </c>
      <c r="N27" s="8">
        <v>0</v>
      </c>
      <c r="P27" s="8">
        <v>0</v>
      </c>
      <c r="R27" s="8">
        <v>0</v>
      </c>
      <c r="T27" s="8">
        <v>58895709</v>
      </c>
      <c r="V27" s="8">
        <v>3885</v>
      </c>
      <c r="X27" s="8">
        <v>129435134146</v>
      </c>
      <c r="Z27" s="8">
        <v>227041129483.23599</v>
      </c>
      <c r="AB27" s="9">
        <v>6.61</v>
      </c>
    </row>
    <row r="28" spans="1:28" ht="18.75" x14ac:dyDescent="0.4">
      <c r="A28" s="27" t="s">
        <v>38</v>
      </c>
      <c r="B28" s="27"/>
      <c r="C28" s="27"/>
      <c r="E28" s="25">
        <v>5932246</v>
      </c>
      <c r="F28" s="25"/>
      <c r="H28" s="8">
        <v>55090078889</v>
      </c>
      <c r="J28" s="8">
        <v>45319719590.529999</v>
      </c>
      <c r="L28" s="8">
        <v>0</v>
      </c>
      <c r="N28" s="8">
        <v>0</v>
      </c>
      <c r="P28" s="8">
        <v>0</v>
      </c>
      <c r="R28" s="8">
        <v>0</v>
      </c>
      <c r="T28" s="8">
        <v>5932246</v>
      </c>
      <c r="V28" s="8">
        <v>9880</v>
      </c>
      <c r="X28" s="8">
        <v>55090078889</v>
      </c>
      <c r="Z28" s="8">
        <v>58157530615.5896</v>
      </c>
      <c r="AB28" s="9">
        <v>1.69</v>
      </c>
    </row>
    <row r="29" spans="1:28" ht="18.75" x14ac:dyDescent="0.4">
      <c r="A29" s="27" t="s">
        <v>39</v>
      </c>
      <c r="B29" s="27"/>
      <c r="C29" s="27"/>
      <c r="E29" s="25">
        <v>43274421</v>
      </c>
      <c r="F29" s="25"/>
      <c r="H29" s="8">
        <v>77697396018</v>
      </c>
      <c r="J29" s="8">
        <v>70327066110.455704</v>
      </c>
      <c r="L29" s="8">
        <v>0</v>
      </c>
      <c r="N29" s="8">
        <v>0</v>
      </c>
      <c r="P29" s="8">
        <v>0</v>
      </c>
      <c r="R29" s="8">
        <v>0</v>
      </c>
      <c r="T29" s="8">
        <v>43274421</v>
      </c>
      <c r="V29" s="8">
        <v>1906</v>
      </c>
      <c r="X29" s="8">
        <v>77697396018</v>
      </c>
      <c r="Z29" s="8">
        <v>81843467937.126999</v>
      </c>
      <c r="AB29" s="9">
        <v>2.38</v>
      </c>
    </row>
    <row r="30" spans="1:28" ht="18.75" x14ac:dyDescent="0.4">
      <c r="A30" s="27" t="s">
        <v>40</v>
      </c>
      <c r="B30" s="27"/>
      <c r="C30" s="27"/>
      <c r="E30" s="25">
        <v>3000000</v>
      </c>
      <c r="F30" s="25"/>
      <c r="H30" s="8">
        <v>51019281531</v>
      </c>
      <c r="J30" s="8">
        <v>59195637600</v>
      </c>
      <c r="L30" s="8">
        <v>0</v>
      </c>
      <c r="N30" s="8">
        <v>0</v>
      </c>
      <c r="P30" s="8">
        <v>0</v>
      </c>
      <c r="R30" s="8">
        <v>0</v>
      </c>
      <c r="T30" s="8">
        <v>3000000</v>
      </c>
      <c r="V30" s="8">
        <v>20419</v>
      </c>
      <c r="X30" s="8">
        <v>51019281531</v>
      </c>
      <c r="Z30" s="8">
        <v>60783483390</v>
      </c>
      <c r="AB30" s="9">
        <v>1.77</v>
      </c>
    </row>
    <row r="31" spans="1:28" ht="18.75" x14ac:dyDescent="0.4">
      <c r="A31" s="27" t="s">
        <v>41</v>
      </c>
      <c r="B31" s="27"/>
      <c r="C31" s="27"/>
      <c r="E31" s="25">
        <v>3930919</v>
      </c>
      <c r="F31" s="25"/>
      <c r="H31" s="8">
        <v>57342698930</v>
      </c>
      <c r="J31" s="8">
        <v>65170024086.553497</v>
      </c>
      <c r="L31" s="8">
        <v>0</v>
      </c>
      <c r="N31" s="8">
        <v>0</v>
      </c>
      <c r="P31" s="8">
        <v>-1297757</v>
      </c>
      <c r="R31" s="8">
        <v>23373162747</v>
      </c>
      <c r="T31" s="8">
        <v>2633162</v>
      </c>
      <c r="V31" s="8">
        <v>19420</v>
      </c>
      <c r="X31" s="8">
        <v>38411530688</v>
      </c>
      <c r="Z31" s="8">
        <v>50740724713.310799</v>
      </c>
      <c r="AB31" s="9">
        <v>1.48</v>
      </c>
    </row>
    <row r="32" spans="1:28" ht="18.75" x14ac:dyDescent="0.4">
      <c r="A32" s="27" t="s">
        <v>42</v>
      </c>
      <c r="B32" s="27"/>
      <c r="C32" s="27"/>
      <c r="E32" s="25">
        <v>4347150</v>
      </c>
      <c r="F32" s="25"/>
      <c r="H32" s="8">
        <v>30213073260</v>
      </c>
      <c r="J32" s="8">
        <v>70388565919.199997</v>
      </c>
      <c r="L32" s="8">
        <v>1675000</v>
      </c>
      <c r="N32" s="8">
        <v>30348880774</v>
      </c>
      <c r="P32" s="8">
        <v>0</v>
      </c>
      <c r="R32" s="8">
        <v>0</v>
      </c>
      <c r="T32" s="8">
        <v>6022150</v>
      </c>
      <c r="V32" s="8">
        <v>19410</v>
      </c>
      <c r="X32" s="8">
        <v>60561954034</v>
      </c>
      <c r="Z32" s="8">
        <v>115986372329.505</v>
      </c>
      <c r="AB32" s="9">
        <v>3.37</v>
      </c>
    </row>
    <row r="33" spans="1:28" ht="18.75" x14ac:dyDescent="0.4">
      <c r="A33" s="27" t="s">
        <v>43</v>
      </c>
      <c r="B33" s="27"/>
      <c r="C33" s="27"/>
      <c r="E33" s="25">
        <v>20100084</v>
      </c>
      <c r="F33" s="25"/>
      <c r="H33" s="8">
        <v>84816704778</v>
      </c>
      <c r="J33" s="8">
        <v>172500880646.19</v>
      </c>
      <c r="L33" s="8">
        <v>10200000</v>
      </c>
      <c r="N33" s="8">
        <v>100127317026</v>
      </c>
      <c r="P33" s="8">
        <v>0</v>
      </c>
      <c r="R33" s="8">
        <v>0</v>
      </c>
      <c r="T33" s="8">
        <v>30300084</v>
      </c>
      <c r="V33" s="8">
        <v>11570</v>
      </c>
      <c r="X33" s="8">
        <v>184944021804</v>
      </c>
      <c r="Z33" s="8">
        <v>347862050537.36798</v>
      </c>
      <c r="AB33" s="9">
        <v>10.119999999999999</v>
      </c>
    </row>
    <row r="34" spans="1:28" ht="18.75" x14ac:dyDescent="0.4">
      <c r="A34" s="27" t="s">
        <v>44</v>
      </c>
      <c r="B34" s="27"/>
      <c r="C34" s="27"/>
      <c r="E34" s="25">
        <v>4904893</v>
      </c>
      <c r="F34" s="25"/>
      <c r="H34" s="8">
        <v>68039993858</v>
      </c>
      <c r="J34" s="8">
        <v>85599792887.220505</v>
      </c>
      <c r="L34" s="8">
        <v>566871</v>
      </c>
      <c r="N34" s="8">
        <v>10026629024</v>
      </c>
      <c r="P34" s="8">
        <v>0</v>
      </c>
      <c r="R34" s="8">
        <v>0</v>
      </c>
      <c r="T34" s="8">
        <v>5471764</v>
      </c>
      <c r="V34" s="8">
        <v>21130</v>
      </c>
      <c r="X34" s="8">
        <v>78066622882</v>
      </c>
      <c r="Z34" s="8">
        <v>114724643294.23599</v>
      </c>
      <c r="AB34" s="9">
        <v>3.34</v>
      </c>
    </row>
    <row r="35" spans="1:28" ht="18.75" x14ac:dyDescent="0.4">
      <c r="A35" s="27" t="s">
        <v>45</v>
      </c>
      <c r="B35" s="27"/>
      <c r="C35" s="27"/>
      <c r="E35" s="25">
        <v>7196401</v>
      </c>
      <c r="F35" s="25"/>
      <c r="H35" s="8">
        <v>80422610234</v>
      </c>
      <c r="J35" s="8">
        <v>94532398498.466003</v>
      </c>
      <c r="L35" s="8">
        <v>0</v>
      </c>
      <c r="N35" s="8">
        <v>0</v>
      </c>
      <c r="P35" s="8">
        <v>0</v>
      </c>
      <c r="R35" s="8">
        <v>0</v>
      </c>
      <c r="T35" s="8">
        <v>7196401</v>
      </c>
      <c r="V35" s="8">
        <v>15100</v>
      </c>
      <c r="X35" s="8">
        <v>80422610234</v>
      </c>
      <c r="Z35" s="8">
        <v>107825669586.077</v>
      </c>
      <c r="AB35" s="9">
        <v>3.14</v>
      </c>
    </row>
    <row r="36" spans="1:28" ht="18.75" x14ac:dyDescent="0.4">
      <c r="A36" s="27" t="s">
        <v>46</v>
      </c>
      <c r="B36" s="27"/>
      <c r="C36" s="27"/>
      <c r="E36" s="25">
        <v>9835845</v>
      </c>
      <c r="F36" s="25"/>
      <c r="H36" s="8">
        <v>31772903921</v>
      </c>
      <c r="J36" s="8">
        <v>34067389956.0742</v>
      </c>
      <c r="L36" s="8">
        <v>0</v>
      </c>
      <c r="N36" s="8">
        <v>0</v>
      </c>
      <c r="P36" s="8">
        <v>0</v>
      </c>
      <c r="R36" s="8">
        <v>0</v>
      </c>
      <c r="T36" s="8">
        <v>9835845</v>
      </c>
      <c r="V36" s="8">
        <v>4113</v>
      </c>
      <c r="X36" s="8">
        <v>31772903921</v>
      </c>
      <c r="Z36" s="8">
        <v>40142114645.350998</v>
      </c>
      <c r="AB36" s="9">
        <v>1.17</v>
      </c>
    </row>
    <row r="37" spans="1:28" ht="18.75" x14ac:dyDescent="0.4">
      <c r="A37" s="27" t="s">
        <v>47</v>
      </c>
      <c r="B37" s="27"/>
      <c r="C37" s="27"/>
      <c r="E37" s="25">
        <v>6980000</v>
      </c>
      <c r="F37" s="25"/>
      <c r="H37" s="8">
        <v>34133224267</v>
      </c>
      <c r="J37" s="8">
        <v>49307473840</v>
      </c>
      <c r="L37" s="8">
        <v>0</v>
      </c>
      <c r="N37" s="8">
        <v>0</v>
      </c>
      <c r="P37" s="8">
        <v>0</v>
      </c>
      <c r="R37" s="8">
        <v>0</v>
      </c>
      <c r="T37" s="8">
        <v>6980000</v>
      </c>
      <c r="V37" s="8">
        <v>7500</v>
      </c>
      <c r="X37" s="8">
        <v>34133224267</v>
      </c>
      <c r="Z37" s="8">
        <v>51945334500</v>
      </c>
      <c r="AB37" s="9">
        <v>1.51</v>
      </c>
    </row>
    <row r="38" spans="1:28" ht="18.75" x14ac:dyDescent="0.4">
      <c r="A38" s="27" t="s">
        <v>48</v>
      </c>
      <c r="B38" s="27"/>
      <c r="C38" s="27"/>
      <c r="E38" s="25">
        <v>12450000</v>
      </c>
      <c r="F38" s="25"/>
      <c r="H38" s="8">
        <v>40586769170</v>
      </c>
      <c r="J38" s="8">
        <v>56820430500</v>
      </c>
      <c r="L38" s="8">
        <v>0</v>
      </c>
      <c r="N38" s="8">
        <v>0</v>
      </c>
      <c r="P38" s="8">
        <v>0</v>
      </c>
      <c r="R38" s="8">
        <v>0</v>
      </c>
      <c r="T38" s="8">
        <v>12450000</v>
      </c>
      <c r="V38" s="8">
        <v>4683</v>
      </c>
      <c r="X38" s="8">
        <v>40586769170</v>
      </c>
      <c r="Z38" s="8">
        <v>57852665104.5</v>
      </c>
      <c r="AB38" s="9">
        <v>1.68</v>
      </c>
    </row>
    <row r="39" spans="1:28" ht="18.75" x14ac:dyDescent="0.4">
      <c r="A39" s="27" t="s">
        <v>49</v>
      </c>
      <c r="B39" s="27"/>
      <c r="C39" s="27"/>
      <c r="E39" s="25">
        <v>360000</v>
      </c>
      <c r="F39" s="25"/>
      <c r="H39" s="8">
        <v>3549219766</v>
      </c>
      <c r="J39" s="8">
        <v>4764701160</v>
      </c>
      <c r="L39" s="8">
        <v>0</v>
      </c>
      <c r="N39" s="8">
        <v>0</v>
      </c>
      <c r="P39" s="8">
        <v>0</v>
      </c>
      <c r="R39" s="8">
        <v>0</v>
      </c>
      <c r="T39" s="8">
        <v>360000</v>
      </c>
      <c r="V39" s="8">
        <v>12720</v>
      </c>
      <c r="X39" s="8">
        <v>3549219766</v>
      </c>
      <c r="Z39" s="8">
        <v>4543802784</v>
      </c>
      <c r="AB39" s="9">
        <v>0.13</v>
      </c>
    </row>
    <row r="40" spans="1:28" ht="18.75" x14ac:dyDescent="0.4">
      <c r="A40" s="27" t="s">
        <v>50</v>
      </c>
      <c r="B40" s="27"/>
      <c r="C40" s="27"/>
      <c r="E40" s="25">
        <v>0</v>
      </c>
      <c r="F40" s="25"/>
      <c r="H40" s="8">
        <v>0</v>
      </c>
      <c r="J40" s="8">
        <v>0</v>
      </c>
      <c r="L40" s="8">
        <v>267500</v>
      </c>
      <c r="N40" s="8">
        <v>7643907195</v>
      </c>
      <c r="P40" s="8">
        <v>0</v>
      </c>
      <c r="R40" s="8">
        <v>0</v>
      </c>
      <c r="T40" s="8">
        <v>267500</v>
      </c>
      <c r="V40" s="8">
        <v>29700</v>
      </c>
      <c r="X40" s="8">
        <v>7643907195</v>
      </c>
      <c r="Z40" s="8">
        <v>7883337082.5</v>
      </c>
      <c r="AB40" s="9">
        <v>0.23</v>
      </c>
    </row>
    <row r="41" spans="1:28" ht="18.75" x14ac:dyDescent="0.4">
      <c r="A41" s="24" t="s">
        <v>51</v>
      </c>
      <c r="B41" s="24"/>
      <c r="C41" s="24"/>
      <c r="D41" s="20"/>
      <c r="E41" s="25">
        <v>0</v>
      </c>
      <c r="F41" s="36"/>
      <c r="H41" s="11">
        <v>0</v>
      </c>
      <c r="J41" s="11">
        <v>0</v>
      </c>
      <c r="L41" s="23">
        <v>515000</v>
      </c>
      <c r="N41" s="11">
        <v>8416695058</v>
      </c>
      <c r="P41" s="23">
        <v>0</v>
      </c>
      <c r="R41" s="11">
        <v>0</v>
      </c>
      <c r="T41" s="23">
        <v>515000</v>
      </c>
      <c r="V41" s="21">
        <v>20260</v>
      </c>
      <c r="X41" s="11">
        <v>8416695058</v>
      </c>
      <c r="Z41" s="11">
        <f>10353245953-12</f>
        <v>10353245941</v>
      </c>
      <c r="AB41" s="12">
        <v>0.3</v>
      </c>
    </row>
    <row r="42" spans="1:28" ht="21" x14ac:dyDescent="0.4">
      <c r="A42" s="26" t="s">
        <v>52</v>
      </c>
      <c r="B42" s="26"/>
      <c r="C42" s="26"/>
      <c r="D42" s="26"/>
      <c r="F42" s="23"/>
      <c r="H42" s="14">
        <v>2014383005340</v>
      </c>
      <c r="J42" s="14">
        <v>2745609886187.6699</v>
      </c>
      <c r="L42" s="23"/>
      <c r="N42" s="14">
        <v>248980969817</v>
      </c>
      <c r="P42" s="23"/>
      <c r="R42" s="14">
        <v>211320734511</v>
      </c>
      <c r="T42" s="23"/>
      <c r="V42" s="21"/>
      <c r="X42" s="14">
        <v>2147402096257</v>
      </c>
      <c r="Z42" s="14">
        <f>SUM(Z9:Z41)</f>
        <v>3344171536196.5337</v>
      </c>
      <c r="AB42" s="15">
        <v>97.28</v>
      </c>
    </row>
    <row r="43" spans="1:28" x14ac:dyDescent="0.4">
      <c r="X43" s="22"/>
      <c r="Z43" s="22"/>
    </row>
    <row r="44" spans="1:28" x14ac:dyDescent="0.4">
      <c r="Z44" s="22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6"/>
  <sheetViews>
    <sheetView rightToLeft="1" tabSelected="1" view="pageBreakPreview" topLeftCell="A25" zoomScaleNormal="100" zoomScaleSheetLayoutView="100" workbookViewId="0">
      <selection activeCell="I37" sqref="I33:I37"/>
    </sheetView>
  </sheetViews>
  <sheetFormatPr defaultRowHeight="15.75" x14ac:dyDescent="0.4"/>
  <cols>
    <col min="1" max="1" width="28.28515625" style="18" bestFit="1" customWidth="1"/>
    <col min="2" max="2" width="1.28515625" style="18" customWidth="1"/>
    <col min="3" max="3" width="12" style="18" bestFit="1" customWidth="1"/>
    <col min="4" max="4" width="1.28515625" style="18" customWidth="1"/>
    <col min="5" max="5" width="17.7109375" style="18" bestFit="1" customWidth="1"/>
    <col min="6" max="6" width="1.28515625" style="18" customWidth="1"/>
    <col min="7" max="7" width="17.5703125" style="18" bestFit="1" customWidth="1"/>
    <col min="8" max="8" width="1.28515625" style="18" customWidth="1"/>
    <col min="9" max="9" width="23.42578125" style="18" bestFit="1" customWidth="1"/>
    <col min="10" max="10" width="1.28515625" style="18" customWidth="1"/>
    <col min="11" max="11" width="13.42578125" style="18" bestFit="1" customWidth="1"/>
    <col min="12" max="12" width="1.28515625" style="18" customWidth="1"/>
    <col min="13" max="13" width="17.7109375" style="18" bestFit="1" customWidth="1"/>
    <col min="14" max="14" width="1.28515625" style="18" customWidth="1"/>
    <col min="15" max="15" width="17.5703125" style="18" bestFit="1" customWidth="1"/>
    <col min="16" max="16" width="1.28515625" style="18" customWidth="1"/>
    <col min="17" max="17" width="23.42578125" style="18" bestFit="1" customWidth="1"/>
    <col min="18" max="18" width="11.7109375" style="18" bestFit="1" customWidth="1"/>
    <col min="19" max="16384" width="9.140625" style="18"/>
  </cols>
  <sheetData>
    <row r="1" spans="1:18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21.75" customHeight="1" x14ac:dyDescent="0.4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8" ht="14.45" customHeight="1" x14ac:dyDescent="0.4"/>
    <row r="5" spans="1:18" ht="14.45" customHeight="1" x14ac:dyDescent="0.4">
      <c r="A5" s="33" t="s">
        <v>141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8" ht="14.45" customHeight="1" x14ac:dyDescent="0.4">
      <c r="A6" s="28" t="s">
        <v>84</v>
      </c>
      <c r="C6" s="28" t="s">
        <v>96</v>
      </c>
      <c r="D6" s="28"/>
      <c r="E6" s="28"/>
      <c r="F6" s="28"/>
      <c r="G6" s="28"/>
      <c r="H6" s="28"/>
      <c r="I6" s="28"/>
      <c r="K6" s="28" t="s">
        <v>97</v>
      </c>
      <c r="L6" s="28"/>
      <c r="M6" s="28"/>
      <c r="N6" s="28"/>
      <c r="O6" s="28"/>
      <c r="P6" s="28"/>
      <c r="Q6" s="28"/>
    </row>
    <row r="7" spans="1:18" ht="29.1" customHeight="1" x14ac:dyDescent="0.4">
      <c r="A7" s="28"/>
      <c r="C7" s="16" t="s">
        <v>13</v>
      </c>
      <c r="D7" s="19"/>
      <c r="E7" s="16" t="s">
        <v>142</v>
      </c>
      <c r="F7" s="19"/>
      <c r="G7" s="16" t="s">
        <v>143</v>
      </c>
      <c r="H7" s="19"/>
      <c r="I7" s="16" t="s">
        <v>144</v>
      </c>
      <c r="K7" s="16" t="s">
        <v>13</v>
      </c>
      <c r="L7" s="19"/>
      <c r="M7" s="16" t="s">
        <v>142</v>
      </c>
      <c r="N7" s="19"/>
      <c r="O7" s="16" t="s">
        <v>143</v>
      </c>
      <c r="P7" s="19"/>
      <c r="Q7" s="16" t="s">
        <v>144</v>
      </c>
    </row>
    <row r="8" spans="1:18" ht="21.75" customHeight="1" x14ac:dyDescent="0.4">
      <c r="A8" s="4" t="s">
        <v>28</v>
      </c>
      <c r="C8" s="5">
        <v>14341028</v>
      </c>
      <c r="E8" s="5">
        <v>163362374413</v>
      </c>
      <c r="G8" s="5">
        <f>161231954378-25919386032</f>
        <v>135312568346</v>
      </c>
      <c r="I8" s="5">
        <f>2130420035+25919386032</f>
        <v>28049806067</v>
      </c>
      <c r="K8" s="5">
        <v>14541989</v>
      </c>
      <c r="M8" s="5">
        <v>165384257005</v>
      </c>
      <c r="O8" s="5">
        <v>163491299711</v>
      </c>
      <c r="Q8" s="5">
        <v>1892957294</v>
      </c>
      <c r="R8" s="22"/>
    </row>
    <row r="9" spans="1:18" ht="21.75" customHeight="1" x14ac:dyDescent="0.4">
      <c r="A9" s="7" t="s">
        <v>41</v>
      </c>
      <c r="C9" s="8">
        <v>1297757</v>
      </c>
      <c r="E9" s="8">
        <v>23373162747</v>
      </c>
      <c r="G9" s="8">
        <v>18931168242</v>
      </c>
      <c r="I9" s="8">
        <v>4441994505</v>
      </c>
      <c r="K9" s="8">
        <v>1297757</v>
      </c>
      <c r="M9" s="8">
        <v>23373162747</v>
      </c>
      <c r="O9" s="8">
        <v>18931168242</v>
      </c>
      <c r="Q9" s="8">
        <v>4441994505</v>
      </c>
    </row>
    <row r="10" spans="1:18" ht="21.75" customHeight="1" x14ac:dyDescent="0.4">
      <c r="A10" s="7" t="s">
        <v>26</v>
      </c>
      <c r="C10" s="8">
        <v>9147592</v>
      </c>
      <c r="E10" s="8">
        <v>24585197351</v>
      </c>
      <c r="G10" s="8">
        <v>23536754216</v>
      </c>
      <c r="I10" s="8">
        <v>1048443135</v>
      </c>
      <c r="K10" s="8">
        <v>9147592</v>
      </c>
      <c r="M10" s="8">
        <v>24585197351</v>
      </c>
      <c r="O10" s="8">
        <v>23536754216</v>
      </c>
      <c r="Q10" s="8">
        <v>1048443135</v>
      </c>
    </row>
    <row r="11" spans="1:18" ht="21.75" customHeight="1" x14ac:dyDescent="0.4">
      <c r="A11" s="7" t="s">
        <v>49</v>
      </c>
      <c r="C11" s="8">
        <v>0</v>
      </c>
      <c r="E11" s="8">
        <v>0</v>
      </c>
      <c r="G11" s="8">
        <v>0</v>
      </c>
      <c r="I11" s="8">
        <v>0</v>
      </c>
      <c r="K11" s="8">
        <v>360000</v>
      </c>
      <c r="M11" s="8">
        <v>4653977308</v>
      </c>
      <c r="O11" s="8">
        <v>3549219770</v>
      </c>
      <c r="Q11" s="8">
        <v>1104757538</v>
      </c>
    </row>
    <row r="12" spans="1:18" ht="21.75" customHeight="1" x14ac:dyDescent="0.4">
      <c r="A12" s="7" t="s">
        <v>102</v>
      </c>
      <c r="C12" s="8">
        <v>0</v>
      </c>
      <c r="E12" s="8">
        <v>0</v>
      </c>
      <c r="G12" s="8">
        <v>0</v>
      </c>
      <c r="I12" s="8">
        <v>0</v>
      </c>
      <c r="K12" s="8">
        <v>5541235</v>
      </c>
      <c r="M12" s="8">
        <v>12356954050</v>
      </c>
      <c r="O12" s="8">
        <v>12356954050</v>
      </c>
      <c r="Q12" s="8">
        <v>0</v>
      </c>
    </row>
    <row r="13" spans="1:18" ht="21.75" customHeight="1" x14ac:dyDescent="0.4">
      <c r="A13" s="7" t="s">
        <v>30</v>
      </c>
      <c r="C13" s="8">
        <v>0</v>
      </c>
      <c r="E13" s="8">
        <v>0</v>
      </c>
      <c r="G13" s="8">
        <v>0</v>
      </c>
      <c r="I13" s="8">
        <v>0</v>
      </c>
      <c r="K13" s="8">
        <v>4000000</v>
      </c>
      <c r="M13" s="8">
        <v>21391956116</v>
      </c>
      <c r="O13" s="8">
        <v>23658389989</v>
      </c>
      <c r="Q13" s="8">
        <v>-2266433873</v>
      </c>
    </row>
    <row r="14" spans="1:18" ht="21.75" customHeight="1" x14ac:dyDescent="0.4">
      <c r="A14" s="7" t="s">
        <v>31</v>
      </c>
      <c r="C14" s="8">
        <v>0</v>
      </c>
      <c r="E14" s="8">
        <v>0</v>
      </c>
      <c r="G14" s="8">
        <v>0</v>
      </c>
      <c r="I14" s="8">
        <v>0</v>
      </c>
      <c r="K14" s="8">
        <v>200000</v>
      </c>
      <c r="M14" s="8">
        <v>2572601426</v>
      </c>
      <c r="O14" s="8">
        <v>4361891400</v>
      </c>
      <c r="Q14" s="8">
        <v>-1789289974</v>
      </c>
    </row>
    <row r="15" spans="1:18" ht="21.75" customHeight="1" x14ac:dyDescent="0.4">
      <c r="A15" s="7" t="s">
        <v>25</v>
      </c>
      <c r="C15" s="8">
        <v>0</v>
      </c>
      <c r="E15" s="8">
        <v>0</v>
      </c>
      <c r="G15" s="8">
        <v>0</v>
      </c>
      <c r="I15" s="8">
        <v>0</v>
      </c>
      <c r="K15" s="8">
        <v>2024291</v>
      </c>
      <c r="M15" s="8">
        <v>19880995253</v>
      </c>
      <c r="O15" s="8">
        <v>26984225145</v>
      </c>
      <c r="Q15" s="8">
        <v>-7103229892</v>
      </c>
    </row>
    <row r="16" spans="1:18" ht="21.75" customHeight="1" x14ac:dyDescent="0.4">
      <c r="A16" s="7" t="s">
        <v>103</v>
      </c>
      <c r="C16" s="8">
        <v>0</v>
      </c>
      <c r="E16" s="8">
        <v>0</v>
      </c>
      <c r="G16" s="8">
        <v>0</v>
      </c>
      <c r="I16" s="8">
        <v>0</v>
      </c>
      <c r="K16" s="8">
        <v>1750000</v>
      </c>
      <c r="M16" s="8">
        <v>6504443462</v>
      </c>
      <c r="O16" s="8">
        <v>6610432500</v>
      </c>
      <c r="Q16" s="8">
        <v>-105989038</v>
      </c>
    </row>
    <row r="17" spans="1:17" ht="21.75" customHeight="1" x14ac:dyDescent="0.4">
      <c r="A17" s="7" t="s">
        <v>104</v>
      </c>
      <c r="C17" s="8">
        <v>0</v>
      </c>
      <c r="E17" s="8">
        <v>0</v>
      </c>
      <c r="G17" s="8">
        <v>0</v>
      </c>
      <c r="I17" s="8">
        <v>0</v>
      </c>
      <c r="K17" s="8">
        <v>7100000</v>
      </c>
      <c r="M17" s="8">
        <v>145760594813</v>
      </c>
      <c r="O17" s="8">
        <v>148424587650</v>
      </c>
      <c r="Q17" s="8">
        <v>-2663992837</v>
      </c>
    </row>
    <row r="18" spans="1:17" ht="21.75" customHeight="1" x14ac:dyDescent="0.4">
      <c r="A18" s="7" t="s">
        <v>105</v>
      </c>
      <c r="C18" s="8">
        <v>0</v>
      </c>
      <c r="E18" s="8">
        <v>0</v>
      </c>
      <c r="G18" s="8">
        <v>0</v>
      </c>
      <c r="I18" s="8">
        <v>0</v>
      </c>
      <c r="K18" s="8">
        <v>4815267</v>
      </c>
      <c r="M18" s="8">
        <v>25464798101</v>
      </c>
      <c r="O18" s="8">
        <v>27523042927</v>
      </c>
      <c r="Q18" s="8">
        <v>-2058244826</v>
      </c>
    </row>
    <row r="19" spans="1:17" ht="21.75" customHeight="1" x14ac:dyDescent="0.4">
      <c r="A19" s="7" t="s">
        <v>106</v>
      </c>
      <c r="C19" s="8">
        <v>0</v>
      </c>
      <c r="E19" s="8">
        <v>0</v>
      </c>
      <c r="G19" s="8">
        <v>0</v>
      </c>
      <c r="I19" s="8">
        <v>0</v>
      </c>
      <c r="K19" s="8">
        <v>200000</v>
      </c>
      <c r="M19" s="8">
        <v>6607399876</v>
      </c>
      <c r="O19" s="8">
        <v>6033883500</v>
      </c>
      <c r="Q19" s="8">
        <v>573516376</v>
      </c>
    </row>
    <row r="20" spans="1:17" ht="21.75" customHeight="1" x14ac:dyDescent="0.4">
      <c r="A20" s="7" t="s">
        <v>23</v>
      </c>
      <c r="C20" s="8">
        <v>0</v>
      </c>
      <c r="E20" s="8">
        <v>0</v>
      </c>
      <c r="G20" s="8">
        <v>0</v>
      </c>
      <c r="I20" s="8">
        <v>0</v>
      </c>
      <c r="K20" s="8">
        <v>3800000</v>
      </c>
      <c r="M20" s="8">
        <v>26932790794</v>
      </c>
      <c r="O20" s="8">
        <v>31012371859</v>
      </c>
      <c r="Q20" s="8">
        <v>-4079581065</v>
      </c>
    </row>
    <row r="21" spans="1:17" ht="21.75" customHeight="1" x14ac:dyDescent="0.4">
      <c r="A21" s="7" t="s">
        <v>43</v>
      </c>
      <c r="C21" s="8">
        <v>0</v>
      </c>
      <c r="E21" s="8">
        <v>0</v>
      </c>
      <c r="G21" s="8">
        <v>0</v>
      </c>
      <c r="I21" s="8">
        <v>0</v>
      </c>
      <c r="K21" s="8">
        <v>4000001</v>
      </c>
      <c r="M21" s="8">
        <v>24159391307</v>
      </c>
      <c r="O21" s="8">
        <v>26242926517</v>
      </c>
      <c r="Q21" s="8">
        <v>-2083535210</v>
      </c>
    </row>
    <row r="22" spans="1:17" ht="21.75" customHeight="1" x14ac:dyDescent="0.4">
      <c r="A22" s="7" t="s">
        <v>107</v>
      </c>
      <c r="C22" s="8">
        <v>0</v>
      </c>
      <c r="E22" s="8">
        <v>0</v>
      </c>
      <c r="G22" s="8">
        <v>0</v>
      </c>
      <c r="I22" s="8">
        <v>0</v>
      </c>
      <c r="K22" s="8">
        <v>1500000</v>
      </c>
      <c r="M22" s="8">
        <v>5819608384</v>
      </c>
      <c r="O22" s="8">
        <v>7231713750</v>
      </c>
      <c r="Q22" s="8">
        <v>-1412105366</v>
      </c>
    </row>
    <row r="23" spans="1:17" ht="21.75" customHeight="1" x14ac:dyDescent="0.4">
      <c r="A23" s="7" t="s">
        <v>37</v>
      </c>
      <c r="C23" s="8">
        <v>0</v>
      </c>
      <c r="E23" s="8">
        <v>0</v>
      </c>
      <c r="G23" s="8">
        <v>0</v>
      </c>
      <c r="I23" s="8">
        <v>0</v>
      </c>
      <c r="K23" s="8">
        <v>7200000</v>
      </c>
      <c r="M23" s="8">
        <v>22489387333</v>
      </c>
      <c r="O23" s="8">
        <v>25035745609</v>
      </c>
      <c r="Q23" s="8">
        <v>-2546358276</v>
      </c>
    </row>
    <row r="24" spans="1:17" ht="21.75" customHeight="1" x14ac:dyDescent="0.4">
      <c r="A24" s="7" t="s">
        <v>108</v>
      </c>
      <c r="C24" s="8">
        <v>0</v>
      </c>
      <c r="E24" s="8">
        <v>0</v>
      </c>
      <c r="G24" s="8">
        <v>0</v>
      </c>
      <c r="I24" s="8">
        <v>0</v>
      </c>
      <c r="K24" s="8">
        <v>7123249</v>
      </c>
      <c r="M24" s="8">
        <v>39706029623</v>
      </c>
      <c r="O24" s="8">
        <v>53814579080</v>
      </c>
      <c r="Q24" s="8">
        <v>-14108549457</v>
      </c>
    </row>
    <row r="25" spans="1:17" ht="21.75" customHeight="1" x14ac:dyDescent="0.4">
      <c r="A25" s="7" t="s">
        <v>21</v>
      </c>
      <c r="C25" s="8">
        <v>0</v>
      </c>
      <c r="E25" s="8">
        <v>0</v>
      </c>
      <c r="G25" s="8">
        <v>0</v>
      </c>
      <c r="I25" s="8">
        <v>0</v>
      </c>
      <c r="K25" s="8">
        <v>90117</v>
      </c>
      <c r="M25" s="8">
        <v>21741261104</v>
      </c>
      <c r="O25" s="8">
        <v>23984364420</v>
      </c>
      <c r="Q25" s="8">
        <v>-2243103316</v>
      </c>
    </row>
    <row r="26" spans="1:17" ht="21.75" customHeight="1" x14ac:dyDescent="0.4">
      <c r="A26" s="7" t="s">
        <v>24</v>
      </c>
      <c r="C26" s="8">
        <v>0</v>
      </c>
      <c r="E26" s="8">
        <v>0</v>
      </c>
      <c r="G26" s="8">
        <v>0</v>
      </c>
      <c r="I26" s="8">
        <v>0</v>
      </c>
      <c r="K26" s="8">
        <v>2927404</v>
      </c>
      <c r="M26" s="8">
        <v>18225952784</v>
      </c>
      <c r="O26" s="8">
        <v>25462376713</v>
      </c>
      <c r="Q26" s="8">
        <v>-7236423929</v>
      </c>
    </row>
    <row r="27" spans="1:17" ht="21.75" customHeight="1" x14ac:dyDescent="0.4">
      <c r="A27" s="7" t="s">
        <v>109</v>
      </c>
      <c r="C27" s="8">
        <v>0</v>
      </c>
      <c r="E27" s="8">
        <v>0</v>
      </c>
      <c r="G27" s="8">
        <v>0</v>
      </c>
      <c r="I27" s="8">
        <v>0</v>
      </c>
      <c r="K27" s="8">
        <v>34753248</v>
      </c>
      <c r="M27" s="8">
        <v>40630324207</v>
      </c>
      <c r="O27" s="8">
        <v>44150383770</v>
      </c>
      <c r="Q27" s="8">
        <v>-3520059563</v>
      </c>
    </row>
    <row r="28" spans="1:17" ht="21.75" customHeight="1" x14ac:dyDescent="0.4">
      <c r="A28" s="7" t="s">
        <v>22</v>
      </c>
      <c r="C28" s="8">
        <v>0</v>
      </c>
      <c r="E28" s="8">
        <v>0</v>
      </c>
      <c r="G28" s="8">
        <v>0</v>
      </c>
      <c r="I28" s="8">
        <v>0</v>
      </c>
      <c r="K28" s="8">
        <v>500000</v>
      </c>
      <c r="M28" s="8">
        <v>20114601771</v>
      </c>
      <c r="O28" s="8">
        <v>23216037739</v>
      </c>
      <c r="Q28" s="8">
        <v>-3101435968</v>
      </c>
    </row>
    <row r="29" spans="1:17" ht="21.75" customHeight="1" x14ac:dyDescent="0.4">
      <c r="A29" s="7" t="s">
        <v>110</v>
      </c>
      <c r="C29" s="8">
        <v>0</v>
      </c>
      <c r="E29" s="8">
        <v>0</v>
      </c>
      <c r="G29" s="8">
        <v>0</v>
      </c>
      <c r="I29" s="8">
        <v>0</v>
      </c>
      <c r="K29" s="8">
        <v>13200000</v>
      </c>
      <c r="M29" s="8">
        <v>41201384400</v>
      </c>
      <c r="O29" s="8">
        <v>52656418980</v>
      </c>
      <c r="Q29" s="8">
        <v>-11455034580</v>
      </c>
    </row>
    <row r="30" spans="1:17" ht="21.75" customHeight="1" x14ac:dyDescent="0.4">
      <c r="A30" s="7" t="s">
        <v>46</v>
      </c>
      <c r="C30" s="8">
        <v>0</v>
      </c>
      <c r="E30" s="8">
        <v>0</v>
      </c>
      <c r="G30" s="8">
        <v>0</v>
      </c>
      <c r="I30" s="8">
        <v>0</v>
      </c>
      <c r="K30" s="8">
        <v>9905390</v>
      </c>
      <c r="M30" s="8">
        <v>33152078606</v>
      </c>
      <c r="O30" s="8">
        <v>57530744031</v>
      </c>
      <c r="Q30" s="8">
        <v>-24378665425</v>
      </c>
    </row>
    <row r="31" spans="1:17" ht="21.75" customHeight="1" x14ac:dyDescent="0.4">
      <c r="A31" s="10" t="s">
        <v>27</v>
      </c>
      <c r="C31" s="23">
        <v>0</v>
      </c>
      <c r="E31" s="11">
        <v>0</v>
      </c>
      <c r="G31" s="11">
        <v>0</v>
      </c>
      <c r="I31" s="11">
        <v>0</v>
      </c>
      <c r="K31" s="23">
        <v>1</v>
      </c>
      <c r="M31" s="11">
        <v>1</v>
      </c>
      <c r="O31" s="11">
        <v>5336</v>
      </c>
      <c r="Q31" s="11">
        <v>-5335</v>
      </c>
    </row>
    <row r="32" spans="1:17" ht="21.75" customHeight="1" thickBot="1" x14ac:dyDescent="0.45">
      <c r="A32" s="13" t="s">
        <v>52</v>
      </c>
      <c r="C32" s="23"/>
      <c r="E32" s="14">
        <v>211320734511</v>
      </c>
      <c r="G32" s="14">
        <v>203699876836</v>
      </c>
      <c r="I32" s="14">
        <f>SUM(I8:I31)</f>
        <v>33540243707</v>
      </c>
      <c r="K32" s="23"/>
      <c r="M32" s="14">
        <v>752709147822</v>
      </c>
      <c r="O32" s="14">
        <v>835799516904</v>
      </c>
      <c r="Q32" s="14">
        <v>-83090369082</v>
      </c>
    </row>
    <row r="33" spans="9:9" ht="16.5" thickTop="1" x14ac:dyDescent="0.4">
      <c r="I33" s="22"/>
    </row>
    <row r="34" spans="9:9" x14ac:dyDescent="0.4">
      <c r="I34" s="22"/>
    </row>
    <row r="35" spans="9:9" x14ac:dyDescent="0.4">
      <c r="I35" s="22"/>
    </row>
    <row r="36" spans="9:9" x14ac:dyDescent="0.4">
      <c r="I36" s="2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48"/>
  <sheetViews>
    <sheetView rightToLeft="1" view="pageBreakPreview" topLeftCell="A19" zoomScaleNormal="100" zoomScaleSheetLayoutView="100" workbookViewId="0">
      <selection activeCell="I10" sqref="I10"/>
    </sheetView>
  </sheetViews>
  <sheetFormatPr defaultRowHeight="18.75" x14ac:dyDescent="0.4"/>
  <cols>
    <col min="1" max="1" width="27.28515625" style="18" bestFit="1" customWidth="1"/>
    <col min="2" max="2" width="1.28515625" style="18" customWidth="1"/>
    <col min="3" max="3" width="12.140625" style="18" bestFit="1" customWidth="1"/>
    <col min="4" max="4" width="1.28515625" style="18" customWidth="1"/>
    <col min="5" max="5" width="17.7109375" style="18" bestFit="1" customWidth="1"/>
    <col min="6" max="6" width="1.28515625" style="18" customWidth="1"/>
    <col min="7" max="7" width="17.85546875" style="18" bestFit="1" customWidth="1"/>
    <col min="8" max="8" width="1.28515625" style="18" customWidth="1"/>
    <col min="9" max="9" width="26.28515625" style="18" bestFit="1" customWidth="1"/>
    <col min="10" max="10" width="1.28515625" style="18" customWidth="1"/>
    <col min="11" max="11" width="12.140625" style="18" bestFit="1" customWidth="1"/>
    <col min="12" max="12" width="1.28515625" style="18" customWidth="1"/>
    <col min="13" max="13" width="17.7109375" style="18" bestFit="1" customWidth="1"/>
    <col min="14" max="14" width="1.28515625" style="18" customWidth="1"/>
    <col min="15" max="15" width="17.7109375" style="18" bestFit="1" customWidth="1"/>
    <col min="16" max="16" width="1.28515625" style="18" customWidth="1"/>
    <col min="17" max="17" width="26.28515625" style="18" bestFit="1" customWidth="1"/>
    <col min="18" max="18" width="12.7109375" style="18" customWidth="1"/>
    <col min="19" max="19" width="12.5703125" style="18" bestFit="1" customWidth="1"/>
    <col min="20" max="20" width="21.85546875" style="18" bestFit="1" customWidth="1"/>
    <col min="21" max="21" width="16" style="17" bestFit="1" customWidth="1"/>
    <col min="22" max="22" width="13.42578125" style="18" bestFit="1" customWidth="1"/>
    <col min="23" max="16384" width="9.140625" style="18"/>
  </cols>
  <sheetData>
    <row r="1" spans="1:23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23" ht="21.75" customHeight="1" x14ac:dyDescent="0.4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3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3" ht="14.45" customHeight="1" x14ac:dyDescent="0.4"/>
    <row r="5" spans="1:23" ht="14.45" customHeight="1" x14ac:dyDescent="0.4">
      <c r="A5" s="33" t="s">
        <v>145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23" ht="14.45" customHeight="1" x14ac:dyDescent="0.4">
      <c r="A6" s="28" t="s">
        <v>84</v>
      </c>
      <c r="C6" s="28" t="s">
        <v>96</v>
      </c>
      <c r="D6" s="28"/>
      <c r="E6" s="28"/>
      <c r="F6" s="28"/>
      <c r="G6" s="28"/>
      <c r="H6" s="28"/>
      <c r="I6" s="28"/>
      <c r="K6" s="28" t="s">
        <v>97</v>
      </c>
      <c r="L6" s="28"/>
      <c r="M6" s="28"/>
      <c r="N6" s="28"/>
      <c r="O6" s="28"/>
      <c r="P6" s="28"/>
      <c r="Q6" s="28"/>
    </row>
    <row r="7" spans="1:23" ht="29.1" customHeight="1" x14ac:dyDescent="0.4">
      <c r="A7" s="28"/>
      <c r="C7" s="16" t="s">
        <v>13</v>
      </c>
      <c r="D7" s="19"/>
      <c r="E7" s="16" t="s">
        <v>15</v>
      </c>
      <c r="F7" s="19"/>
      <c r="G7" s="16" t="s">
        <v>143</v>
      </c>
      <c r="H7" s="19"/>
      <c r="I7" s="16" t="s">
        <v>146</v>
      </c>
      <c r="K7" s="16" t="s">
        <v>13</v>
      </c>
      <c r="L7" s="19"/>
      <c r="M7" s="16" t="s">
        <v>15</v>
      </c>
      <c r="N7" s="19"/>
      <c r="O7" s="16" t="s">
        <v>143</v>
      </c>
      <c r="P7" s="19"/>
      <c r="Q7" s="16" t="s">
        <v>146</v>
      </c>
    </row>
    <row r="8" spans="1:23" ht="21.75" customHeight="1" x14ac:dyDescent="0.4">
      <c r="A8" s="4" t="s">
        <v>44</v>
      </c>
      <c r="C8" s="5">
        <v>5471764</v>
      </c>
      <c r="E8" s="5">
        <v>114724643294</v>
      </c>
      <c r="G8" s="5">
        <v>95626421911</v>
      </c>
      <c r="I8" s="5">
        <v>19098221383</v>
      </c>
      <c r="K8" s="5">
        <v>5471764</v>
      </c>
      <c r="M8" s="5">
        <v>114724643294</v>
      </c>
      <c r="O8" s="5">
        <v>100373514693</v>
      </c>
      <c r="Q8" s="5">
        <v>14351128601</v>
      </c>
      <c r="S8" s="22"/>
      <c r="V8" s="22"/>
      <c r="W8" s="22"/>
    </row>
    <row r="9" spans="1:23" ht="21.75" customHeight="1" x14ac:dyDescent="0.4">
      <c r="A9" s="7" t="s">
        <v>24</v>
      </c>
      <c r="C9" s="8">
        <v>10029773</v>
      </c>
      <c r="E9" s="8">
        <v>80712689551</v>
      </c>
      <c r="G9" s="8">
        <v>72344055579</v>
      </c>
      <c r="I9" s="8">
        <v>8368633972</v>
      </c>
      <c r="K9" s="8">
        <v>10029773</v>
      </c>
      <c r="M9" s="8">
        <v>80712689551</v>
      </c>
      <c r="O9" s="8">
        <v>87238339009</v>
      </c>
      <c r="Q9" s="8">
        <v>-6525649457</v>
      </c>
      <c r="S9" s="22"/>
      <c r="V9" s="22"/>
      <c r="W9" s="22"/>
    </row>
    <row r="10" spans="1:23" ht="21.75" customHeight="1" x14ac:dyDescent="0.4">
      <c r="A10" s="7" t="s">
        <v>30</v>
      </c>
      <c r="C10" s="8">
        <v>19495605</v>
      </c>
      <c r="E10" s="8">
        <v>109105258409</v>
      </c>
      <c r="G10" s="8">
        <f>86008539097+6513164630</f>
        <v>92521703727</v>
      </c>
      <c r="I10" s="8">
        <f>23096719312-6513164630</f>
        <v>16583554682</v>
      </c>
      <c r="K10" s="8">
        <v>19495605</v>
      </c>
      <c r="M10" s="8">
        <v>109105258409</v>
      </c>
      <c r="O10" s="8">
        <v>80940257160</v>
      </c>
      <c r="Q10" s="8">
        <v>28165001249</v>
      </c>
      <c r="R10" s="22"/>
      <c r="S10" s="22"/>
      <c r="V10" s="22"/>
      <c r="W10" s="22"/>
    </row>
    <row r="11" spans="1:23" ht="21.75" customHeight="1" x14ac:dyDescent="0.4">
      <c r="A11" s="7" t="s">
        <v>31</v>
      </c>
      <c r="C11" s="8">
        <v>7197273</v>
      </c>
      <c r="E11" s="8">
        <v>151545560051</v>
      </c>
      <c r="G11" s="8">
        <v>114038167278</v>
      </c>
      <c r="I11" s="8">
        <v>37507392773</v>
      </c>
      <c r="K11" s="8">
        <v>7197273</v>
      </c>
      <c r="M11" s="8">
        <v>151545560051</v>
      </c>
      <c r="O11" s="8">
        <v>148234722469</v>
      </c>
      <c r="Q11" s="8">
        <v>3310837582</v>
      </c>
      <c r="S11" s="22"/>
      <c r="V11" s="22"/>
      <c r="W11" s="22"/>
    </row>
    <row r="12" spans="1:23" ht="21.75" customHeight="1" x14ac:dyDescent="0.4">
      <c r="A12" s="7" t="s">
        <v>43</v>
      </c>
      <c r="C12" s="8">
        <v>30300084</v>
      </c>
      <c r="E12" s="8">
        <v>347862050537</v>
      </c>
      <c r="G12" s="8">
        <v>272628197672</v>
      </c>
      <c r="I12" s="8">
        <v>75233852865</v>
      </c>
      <c r="K12" s="8">
        <v>30300084</v>
      </c>
      <c r="M12" s="8">
        <v>347862050537</v>
      </c>
      <c r="O12" s="8">
        <v>232799020772</v>
      </c>
      <c r="Q12" s="8">
        <v>115063029765</v>
      </c>
      <c r="S12" s="22"/>
      <c r="T12" s="38"/>
      <c r="U12" s="39"/>
      <c r="V12" s="22"/>
      <c r="W12" s="22"/>
    </row>
    <row r="13" spans="1:23" ht="21.75" customHeight="1" x14ac:dyDescent="0.4">
      <c r="A13" s="7" t="s">
        <v>39</v>
      </c>
      <c r="C13" s="8">
        <v>43274421</v>
      </c>
      <c r="E13" s="8">
        <v>81843467937</v>
      </c>
      <c r="G13" s="8">
        <v>70327066110</v>
      </c>
      <c r="I13" s="8">
        <v>11516401827</v>
      </c>
      <c r="K13" s="8">
        <v>43274421</v>
      </c>
      <c r="M13" s="8">
        <v>81843467937</v>
      </c>
      <c r="O13" s="8">
        <v>87550104432</v>
      </c>
      <c r="Q13" s="8">
        <v>-5706636494</v>
      </c>
      <c r="S13" s="22"/>
      <c r="V13" s="22"/>
      <c r="W13" s="22"/>
    </row>
    <row r="14" spans="1:23" ht="21.75" customHeight="1" x14ac:dyDescent="0.4">
      <c r="A14" s="7" t="s">
        <v>29</v>
      </c>
      <c r="C14" s="8">
        <v>13360388</v>
      </c>
      <c r="E14" s="8">
        <v>116927729610</v>
      </c>
      <c r="G14" s="8">
        <v>92523452500</v>
      </c>
      <c r="I14" s="8">
        <v>24404277110</v>
      </c>
      <c r="K14" s="8">
        <v>13360388</v>
      </c>
      <c r="M14" s="8">
        <v>116927729610</v>
      </c>
      <c r="O14" s="8">
        <v>124707591762</v>
      </c>
      <c r="Q14" s="8">
        <v>-7779862151</v>
      </c>
      <c r="S14" s="22"/>
      <c r="V14" s="22"/>
      <c r="W14" s="22"/>
    </row>
    <row r="15" spans="1:23" ht="21.75" customHeight="1" x14ac:dyDescent="0.4">
      <c r="A15" s="7" t="s">
        <v>32</v>
      </c>
      <c r="C15" s="8">
        <v>7900206</v>
      </c>
      <c r="E15" s="8">
        <v>111394142562</v>
      </c>
      <c r="G15" s="8">
        <v>97046724279</v>
      </c>
      <c r="I15" s="8">
        <v>14347418283</v>
      </c>
      <c r="K15" s="8">
        <v>7900206</v>
      </c>
      <c r="M15" s="8">
        <v>111394142562</v>
      </c>
      <c r="O15" s="8">
        <v>97837301507</v>
      </c>
      <c r="Q15" s="8">
        <v>13556841055</v>
      </c>
      <c r="S15" s="22"/>
      <c r="V15" s="22"/>
      <c r="W15" s="22"/>
    </row>
    <row r="16" spans="1:23" ht="21.75" customHeight="1" x14ac:dyDescent="0.4">
      <c r="A16" s="7" t="s">
        <v>27</v>
      </c>
      <c r="C16" s="8">
        <v>13196288</v>
      </c>
      <c r="E16" s="8">
        <v>96112020292</v>
      </c>
      <c r="G16" s="8">
        <v>75806716435</v>
      </c>
      <c r="I16" s="8">
        <v>20305303857</v>
      </c>
      <c r="K16" s="8">
        <v>13196288</v>
      </c>
      <c r="M16" s="8">
        <v>96112020292</v>
      </c>
      <c r="O16" s="8">
        <v>70425012452</v>
      </c>
      <c r="Q16" s="8">
        <v>25687007840</v>
      </c>
      <c r="S16" s="22"/>
      <c r="V16" s="22"/>
      <c r="W16" s="22"/>
    </row>
    <row r="17" spans="1:23" ht="21.75" customHeight="1" x14ac:dyDescent="0.4">
      <c r="A17" s="7" t="s">
        <v>34</v>
      </c>
      <c r="C17" s="8">
        <v>711458</v>
      </c>
      <c r="E17" s="8">
        <v>89120192160</v>
      </c>
      <c r="G17" s="8">
        <v>89180001730</v>
      </c>
      <c r="I17" s="8">
        <v>-59809569</v>
      </c>
      <c r="K17" s="8">
        <v>711458</v>
      </c>
      <c r="M17" s="8">
        <v>89120192160</v>
      </c>
      <c r="O17" s="8">
        <v>84492149830</v>
      </c>
      <c r="Q17" s="8">
        <v>4628042330</v>
      </c>
      <c r="S17" s="22"/>
      <c r="V17" s="22"/>
      <c r="W17" s="22"/>
    </row>
    <row r="18" spans="1:23" ht="21.75" customHeight="1" x14ac:dyDescent="0.4">
      <c r="A18" s="7" t="s">
        <v>45</v>
      </c>
      <c r="C18" s="8">
        <v>7196401</v>
      </c>
      <c r="E18" s="8">
        <v>107825669586</v>
      </c>
      <c r="G18" s="8">
        <v>94532398498</v>
      </c>
      <c r="I18" s="8">
        <v>13293271088</v>
      </c>
      <c r="K18" s="8">
        <v>7196401</v>
      </c>
      <c r="M18" s="8">
        <v>107825669586</v>
      </c>
      <c r="O18" s="8">
        <v>82051590289</v>
      </c>
      <c r="Q18" s="8">
        <v>25774079297</v>
      </c>
      <c r="S18" s="22"/>
      <c r="V18" s="22"/>
      <c r="W18" s="22"/>
    </row>
    <row r="19" spans="1:23" ht="21.75" customHeight="1" x14ac:dyDescent="0.4">
      <c r="A19" s="7" t="s">
        <v>19</v>
      </c>
      <c r="C19" s="8">
        <v>31541785</v>
      </c>
      <c r="E19" s="8">
        <v>194673354752</v>
      </c>
      <c r="G19" s="8">
        <v>163355629976</v>
      </c>
      <c r="I19" s="8">
        <v>31317724776</v>
      </c>
      <c r="K19" s="8">
        <v>31541785</v>
      </c>
      <c r="M19" s="8">
        <v>194673354752</v>
      </c>
      <c r="O19" s="8">
        <v>141690884363</v>
      </c>
      <c r="Q19" s="8">
        <v>52982470389</v>
      </c>
      <c r="S19" s="22"/>
      <c r="V19" s="22"/>
      <c r="W19" s="22"/>
    </row>
    <row r="20" spans="1:23" ht="21.75" customHeight="1" x14ac:dyDescent="0.4">
      <c r="A20" s="7" t="s">
        <v>38</v>
      </c>
      <c r="C20" s="8">
        <v>5932246</v>
      </c>
      <c r="E20" s="8">
        <v>58157530615</v>
      </c>
      <c r="G20" s="8">
        <v>45319719590</v>
      </c>
      <c r="I20" s="8">
        <v>12837811025</v>
      </c>
      <c r="K20" s="8">
        <v>5932246</v>
      </c>
      <c r="M20" s="8">
        <v>58157530615</v>
      </c>
      <c r="O20" s="8">
        <v>52246969347</v>
      </c>
      <c r="Q20" s="8">
        <v>5910561268</v>
      </c>
      <c r="S20" s="22"/>
      <c r="V20" s="22"/>
      <c r="W20" s="22"/>
    </row>
    <row r="21" spans="1:23" ht="21.75" customHeight="1" x14ac:dyDescent="0.4">
      <c r="A21" s="7" t="s">
        <v>37</v>
      </c>
      <c r="C21" s="8">
        <v>58895709</v>
      </c>
      <c r="E21" s="8">
        <v>227041129483</v>
      </c>
      <c r="G21" s="8">
        <v>178864569091</v>
      </c>
      <c r="I21" s="8">
        <v>48176560392</v>
      </c>
      <c r="K21" s="8">
        <v>58895709</v>
      </c>
      <c r="M21" s="8">
        <v>227041129483</v>
      </c>
      <c r="O21" s="8">
        <v>199061871234</v>
      </c>
      <c r="Q21" s="8">
        <v>27979258249</v>
      </c>
      <c r="S21" s="22"/>
      <c r="V21" s="22"/>
      <c r="W21" s="22"/>
    </row>
    <row r="22" spans="1:23" ht="21.75" customHeight="1" x14ac:dyDescent="0.4">
      <c r="A22" s="7" t="s">
        <v>33</v>
      </c>
      <c r="C22" s="8">
        <v>1260362</v>
      </c>
      <c r="E22" s="8">
        <v>173198280946</v>
      </c>
      <c r="G22" s="8">
        <v>169713538444</v>
      </c>
      <c r="I22" s="8">
        <v>3484742502</v>
      </c>
      <c r="K22" s="8">
        <v>1260362</v>
      </c>
      <c r="M22" s="8">
        <v>173198280946</v>
      </c>
      <c r="O22" s="8">
        <v>150080440334</v>
      </c>
      <c r="Q22" s="8">
        <v>23117840612</v>
      </c>
      <c r="S22" s="22"/>
      <c r="V22" s="22"/>
      <c r="W22" s="22"/>
    </row>
    <row r="23" spans="1:23" ht="21.75" customHeight="1" x14ac:dyDescent="0.4">
      <c r="A23" s="7" t="s">
        <v>47</v>
      </c>
      <c r="C23" s="8">
        <v>6980000</v>
      </c>
      <c r="E23" s="8">
        <v>51945334500</v>
      </c>
      <c r="G23" s="8">
        <v>49307473840</v>
      </c>
      <c r="I23" s="8">
        <v>2637860659</v>
      </c>
      <c r="K23" s="8">
        <v>6980000</v>
      </c>
      <c r="M23" s="8">
        <v>51945334500</v>
      </c>
      <c r="O23" s="8">
        <v>75213003960</v>
      </c>
      <c r="Q23" s="8">
        <v>-23267669460</v>
      </c>
      <c r="S23" s="22"/>
      <c r="V23" s="22"/>
      <c r="W23" s="22"/>
    </row>
    <row r="24" spans="1:23" ht="21.75" customHeight="1" x14ac:dyDescent="0.4">
      <c r="A24" s="7" t="s">
        <v>42</v>
      </c>
      <c r="C24" s="8">
        <v>6022150</v>
      </c>
      <c r="E24" s="8">
        <v>115986372329</v>
      </c>
      <c r="G24" s="8">
        <v>100737446693</v>
      </c>
      <c r="I24" s="8">
        <v>15248925636</v>
      </c>
      <c r="K24" s="8">
        <v>6022150</v>
      </c>
      <c r="M24" s="8">
        <v>115986372329</v>
      </c>
      <c r="O24" s="8">
        <v>91975407308</v>
      </c>
      <c r="Q24" s="8">
        <v>24010965021</v>
      </c>
      <c r="S24" s="22"/>
      <c r="V24" s="22"/>
      <c r="W24" s="22"/>
    </row>
    <row r="25" spans="1:23" ht="21.75" customHeight="1" x14ac:dyDescent="0.4">
      <c r="A25" s="7" t="s">
        <v>46</v>
      </c>
      <c r="C25" s="8">
        <v>9835845</v>
      </c>
      <c r="E25" s="8">
        <v>40142114645</v>
      </c>
      <c r="G25" s="8">
        <v>34067389956</v>
      </c>
      <c r="I25" s="8">
        <v>6074724689</v>
      </c>
      <c r="K25" s="8">
        <v>9835845</v>
      </c>
      <c r="M25" s="8">
        <v>40142114645</v>
      </c>
      <c r="O25" s="8">
        <v>54582591469</v>
      </c>
      <c r="Q25" s="8">
        <v>-14440476823</v>
      </c>
      <c r="S25" s="22"/>
      <c r="V25" s="22"/>
      <c r="W25" s="22"/>
    </row>
    <row r="26" spans="1:23" ht="21.75" customHeight="1" x14ac:dyDescent="0.4">
      <c r="A26" s="7" t="s">
        <v>23</v>
      </c>
      <c r="C26" s="8">
        <v>23350000</v>
      </c>
      <c r="E26" s="8">
        <v>189758241855</v>
      </c>
      <c r="G26" s="8">
        <v>184870285950</v>
      </c>
      <c r="I26" s="8">
        <v>4887955904</v>
      </c>
      <c r="K26" s="8">
        <v>23350000</v>
      </c>
      <c r="M26" s="8">
        <v>189758241855</v>
      </c>
      <c r="O26" s="8">
        <v>190562864216</v>
      </c>
      <c r="Q26" s="8">
        <v>-804622361</v>
      </c>
      <c r="S26" s="22"/>
      <c r="V26" s="22"/>
      <c r="W26" s="22"/>
    </row>
    <row r="27" spans="1:23" ht="21.75" customHeight="1" x14ac:dyDescent="0.4">
      <c r="A27" s="7" t="s">
        <v>21</v>
      </c>
      <c r="C27" s="8">
        <v>558213</v>
      </c>
      <c r="E27" s="8">
        <v>218767559415</v>
      </c>
      <c r="G27" s="8">
        <v>165523479323</v>
      </c>
      <c r="I27" s="8">
        <v>53244080092</v>
      </c>
      <c r="K27" s="8">
        <v>558213</v>
      </c>
      <c r="M27" s="8">
        <v>218767559415</v>
      </c>
      <c r="O27" s="8">
        <v>148566685728</v>
      </c>
      <c r="Q27" s="8">
        <v>70200873687</v>
      </c>
      <c r="S27" s="22"/>
      <c r="V27" s="22"/>
      <c r="W27" s="22"/>
    </row>
    <row r="28" spans="1:23" ht="21.75" customHeight="1" x14ac:dyDescent="0.4">
      <c r="A28" s="7" t="s">
        <v>20</v>
      </c>
      <c r="C28" s="8">
        <v>18358981</v>
      </c>
      <c r="E28" s="8">
        <v>117317905535</v>
      </c>
      <c r="G28" s="8">
        <v>75482392268</v>
      </c>
      <c r="I28" s="8">
        <v>41835513267</v>
      </c>
      <c r="K28" s="8">
        <v>18358981</v>
      </c>
      <c r="M28" s="8">
        <v>117317905535</v>
      </c>
      <c r="O28" s="8">
        <v>64083530675</v>
      </c>
      <c r="Q28" s="8">
        <v>53234374860</v>
      </c>
      <c r="S28" s="22"/>
      <c r="V28" s="22"/>
      <c r="W28" s="22"/>
    </row>
    <row r="29" spans="1:23" ht="21.75" customHeight="1" x14ac:dyDescent="0.4">
      <c r="A29" s="7" t="s">
        <v>35</v>
      </c>
      <c r="C29" s="8">
        <v>24699999</v>
      </c>
      <c r="E29" s="8">
        <v>105707610317</v>
      </c>
      <c r="G29" s="8">
        <v>89520797940</v>
      </c>
      <c r="I29" s="8">
        <v>16186812377</v>
      </c>
      <c r="K29" s="8">
        <v>24699999</v>
      </c>
      <c r="M29" s="8">
        <v>105707610317</v>
      </c>
      <c r="O29" s="8">
        <v>75991640248</v>
      </c>
      <c r="Q29" s="8">
        <v>29715970069</v>
      </c>
      <c r="S29" s="22"/>
      <c r="V29" s="22"/>
      <c r="W29" s="22"/>
    </row>
    <row r="30" spans="1:23" ht="21.75" customHeight="1" x14ac:dyDescent="0.4">
      <c r="A30" s="7" t="s">
        <v>25</v>
      </c>
      <c r="C30" s="8">
        <v>4865741</v>
      </c>
      <c r="E30" s="8">
        <v>73628964536</v>
      </c>
      <c r="G30" s="8">
        <v>58461569140</v>
      </c>
      <c r="I30" s="8">
        <v>15167395396</v>
      </c>
      <c r="K30" s="8">
        <v>4865741</v>
      </c>
      <c r="M30" s="8">
        <v>73628964536</v>
      </c>
      <c r="O30" s="8">
        <v>64861351766</v>
      </c>
      <c r="Q30" s="8">
        <v>8767612770</v>
      </c>
      <c r="S30" s="22"/>
      <c r="V30" s="22"/>
      <c r="W30" s="22"/>
    </row>
    <row r="31" spans="1:23" ht="21.75" customHeight="1" x14ac:dyDescent="0.4">
      <c r="A31" s="7" t="s">
        <v>36</v>
      </c>
      <c r="C31" s="8">
        <v>3848189</v>
      </c>
      <c r="E31" s="8">
        <v>57047530935</v>
      </c>
      <c r="G31" s="8">
        <v>54597124243</v>
      </c>
      <c r="I31" s="8">
        <v>2450406692</v>
      </c>
      <c r="K31" s="8">
        <v>3848189</v>
      </c>
      <c r="M31" s="8">
        <v>57047530935</v>
      </c>
      <c r="O31" s="8">
        <v>51506790147</v>
      </c>
      <c r="Q31" s="8">
        <v>5540740788</v>
      </c>
      <c r="S31" s="22"/>
      <c r="V31" s="22"/>
      <c r="W31" s="22"/>
    </row>
    <row r="32" spans="1:23" ht="21.75" customHeight="1" x14ac:dyDescent="0.4">
      <c r="A32" s="7" t="s">
        <v>40</v>
      </c>
      <c r="C32" s="8">
        <v>3000000</v>
      </c>
      <c r="E32" s="8">
        <v>60783483390</v>
      </c>
      <c r="G32" s="8">
        <v>59195637600</v>
      </c>
      <c r="I32" s="8">
        <v>1587845789</v>
      </c>
      <c r="K32" s="8">
        <v>3000000</v>
      </c>
      <c r="M32" s="8">
        <v>60783483390</v>
      </c>
      <c r="O32" s="8">
        <v>51841695600</v>
      </c>
      <c r="Q32" s="8">
        <v>8941787790</v>
      </c>
      <c r="S32" s="22"/>
      <c r="V32" s="22"/>
      <c r="W32" s="22"/>
    </row>
    <row r="33" spans="1:23" ht="21.75" customHeight="1" x14ac:dyDescent="0.4">
      <c r="A33" s="7" t="s">
        <v>22</v>
      </c>
      <c r="C33" s="8">
        <v>2385796</v>
      </c>
      <c r="E33" s="8">
        <v>121468923319</v>
      </c>
      <c r="G33" s="8">
        <v>97333815657</v>
      </c>
      <c r="I33" s="8">
        <v>24135107662</v>
      </c>
      <c r="K33" s="8">
        <v>2385796</v>
      </c>
      <c r="M33" s="8">
        <v>121468923319</v>
      </c>
      <c r="O33" s="8">
        <v>109875496997</v>
      </c>
      <c r="Q33" s="8">
        <v>11593426322</v>
      </c>
      <c r="S33" s="22"/>
      <c r="V33" s="22"/>
      <c r="W33" s="22"/>
    </row>
    <row r="34" spans="1:23" ht="21.75" customHeight="1" x14ac:dyDescent="0.4">
      <c r="A34" s="7" t="s">
        <v>48</v>
      </c>
      <c r="C34" s="8">
        <v>12450000</v>
      </c>
      <c r="E34" s="8">
        <v>57852665104</v>
      </c>
      <c r="G34" s="8">
        <v>56820430500</v>
      </c>
      <c r="I34" s="8">
        <v>1032234604</v>
      </c>
      <c r="K34" s="8">
        <v>12450000</v>
      </c>
      <c r="M34" s="8">
        <v>57852665104</v>
      </c>
      <c r="O34" s="8">
        <v>40586769170</v>
      </c>
      <c r="Q34" s="8">
        <v>17265895934</v>
      </c>
      <c r="S34" s="22"/>
      <c r="V34" s="22"/>
      <c r="W34" s="22"/>
    </row>
    <row r="35" spans="1:23" ht="21.75" customHeight="1" x14ac:dyDescent="0.4">
      <c r="A35" s="7" t="s">
        <v>41</v>
      </c>
      <c r="C35" s="8">
        <v>2633162</v>
      </c>
      <c r="E35" s="8">
        <v>50740724713</v>
      </c>
      <c r="G35" s="8">
        <v>46238855844</v>
      </c>
      <c r="I35" s="8">
        <v>4501868869</v>
      </c>
      <c r="K35" s="8">
        <v>2633162</v>
      </c>
      <c r="M35" s="8">
        <v>50740724713</v>
      </c>
      <c r="O35" s="8">
        <v>38411530688</v>
      </c>
      <c r="Q35" s="8">
        <v>12329194025</v>
      </c>
      <c r="S35" s="22"/>
      <c r="V35" s="22"/>
      <c r="W35" s="22"/>
    </row>
    <row r="36" spans="1:23" ht="21.75" customHeight="1" x14ac:dyDescent="0.4">
      <c r="A36" s="7" t="s">
        <v>49</v>
      </c>
      <c r="C36" s="8">
        <v>360000</v>
      </c>
      <c r="E36" s="8">
        <v>4543802784</v>
      </c>
      <c r="G36" s="8">
        <v>4764701160</v>
      </c>
      <c r="I36" s="8">
        <v>-220898376</v>
      </c>
      <c r="K36" s="8">
        <v>360000</v>
      </c>
      <c r="M36" s="8">
        <v>4543802784</v>
      </c>
      <c r="O36" s="8">
        <v>3549219766</v>
      </c>
      <c r="Q36" s="8">
        <v>994583017</v>
      </c>
      <c r="S36" s="22"/>
      <c r="V36" s="22"/>
      <c r="W36" s="22"/>
    </row>
    <row r="37" spans="1:23" ht="21.75" customHeight="1" x14ac:dyDescent="0.4">
      <c r="A37" s="7" t="s">
        <v>51</v>
      </c>
      <c r="C37" s="8">
        <v>515000</v>
      </c>
      <c r="E37" s="8">
        <v>10353245953</v>
      </c>
      <c r="G37" s="8">
        <v>8416695058</v>
      </c>
      <c r="I37" s="8">
        <v>1936550894</v>
      </c>
      <c r="K37" s="8">
        <v>515000</v>
      </c>
      <c r="M37" s="8">
        <v>10353245953</v>
      </c>
      <c r="O37" s="8">
        <v>8416695058</v>
      </c>
      <c r="Q37" s="8">
        <v>1936550894</v>
      </c>
      <c r="S37" s="22"/>
      <c r="V37" s="22"/>
      <c r="W37" s="22"/>
    </row>
    <row r="38" spans="1:23" ht="21.75" customHeight="1" x14ac:dyDescent="0.4">
      <c r="A38" s="10" t="s">
        <v>50</v>
      </c>
      <c r="C38" s="11">
        <v>267500</v>
      </c>
      <c r="E38" s="11">
        <v>7883337082</v>
      </c>
      <c r="G38" s="11">
        <v>7643907195</v>
      </c>
      <c r="I38" s="11">
        <v>239429887</v>
      </c>
      <c r="K38" s="11">
        <v>267500</v>
      </c>
      <c r="M38" s="11">
        <v>7883337082</v>
      </c>
      <c r="O38" s="11">
        <v>7643907195</v>
      </c>
      <c r="Q38" s="11">
        <v>239429885</v>
      </c>
      <c r="S38" s="22"/>
      <c r="V38" s="22"/>
      <c r="W38" s="22"/>
    </row>
    <row r="39" spans="1:23" ht="21.75" customHeight="1" thickBot="1" x14ac:dyDescent="0.45">
      <c r="A39" s="13" t="s">
        <v>52</v>
      </c>
      <c r="C39" s="14">
        <v>375894339</v>
      </c>
      <c r="E39" s="14">
        <v>3344171536197</v>
      </c>
      <c r="G39" s="14">
        <v>2810297200557</v>
      </c>
      <c r="I39" s="14">
        <f>SUM(I8:I38)</f>
        <v>527361171007</v>
      </c>
      <c r="K39" s="14">
        <v>375894339</v>
      </c>
      <c r="M39" s="14">
        <v>3344171536197</v>
      </c>
      <c r="O39" s="14">
        <v>2817398949644</v>
      </c>
      <c r="Q39" s="14">
        <f>SUM(Q8:Q38)</f>
        <v>526772586553</v>
      </c>
      <c r="S39" s="22"/>
      <c r="V39" s="22"/>
      <c r="W39" s="22"/>
    </row>
    <row r="40" spans="1:23" ht="19.5" thickTop="1" x14ac:dyDescent="0.4">
      <c r="S40" s="22"/>
      <c r="V40" s="22"/>
      <c r="W40" s="22"/>
    </row>
    <row r="42" spans="1:23" x14ac:dyDescent="0.4">
      <c r="I42" s="22">
        <f>553280557042-I39</f>
        <v>25919386035</v>
      </c>
    </row>
    <row r="48" spans="1:23" x14ac:dyDescent="0.4">
      <c r="I48" s="22">
        <v>6513164630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view="pageBreakPreview" zoomScale="85" zoomScaleNormal="100" zoomScaleSheetLayoutView="85" workbookViewId="0">
      <selection activeCell="U17" sqref="U17"/>
    </sheetView>
  </sheetViews>
  <sheetFormatPr defaultRowHeight="15.75" x14ac:dyDescent="0.4"/>
  <cols>
    <col min="1" max="1" width="8.28515625" style="18" bestFit="1" customWidth="1"/>
    <col min="2" max="2" width="1.28515625" style="18" customWidth="1"/>
    <col min="3" max="3" width="10.5703125" style="18" bestFit="1" customWidth="1"/>
    <col min="4" max="4" width="1.28515625" style="18" customWidth="1"/>
    <col min="5" max="5" width="10.5703125" style="18" bestFit="1" customWidth="1"/>
    <col min="6" max="6" width="1.28515625" style="18" customWidth="1"/>
    <col min="7" max="7" width="6.42578125" style="18" customWidth="1"/>
    <col min="8" max="8" width="1.28515625" style="18" customWidth="1"/>
    <col min="9" max="9" width="5.140625" style="18" customWidth="1"/>
    <col min="10" max="10" width="1.28515625" style="18" customWidth="1"/>
    <col min="11" max="11" width="9.140625" style="18" customWidth="1"/>
    <col min="12" max="12" width="1.28515625" style="18" customWidth="1"/>
    <col min="13" max="13" width="2.5703125" style="18" customWidth="1"/>
    <col min="14" max="14" width="1.28515625" style="18" customWidth="1"/>
    <col min="15" max="15" width="9.140625" style="18" customWidth="1"/>
    <col min="16" max="16" width="1.28515625" style="18" customWidth="1"/>
    <col min="17" max="17" width="2.5703125" style="18" customWidth="1"/>
    <col min="18" max="20" width="1.28515625" style="18" customWidth="1"/>
    <col min="21" max="21" width="6.42578125" style="18" customWidth="1"/>
    <col min="22" max="22" width="1.28515625" style="18" customWidth="1"/>
    <col min="23" max="23" width="2.5703125" style="18" customWidth="1"/>
    <col min="24" max="26" width="1.28515625" style="18" customWidth="1"/>
    <col min="27" max="27" width="6.42578125" style="18" customWidth="1"/>
    <col min="28" max="28" width="1.28515625" style="18" customWidth="1"/>
    <col min="29" max="29" width="2.5703125" style="18" customWidth="1"/>
    <col min="30" max="32" width="1.28515625" style="18" customWidth="1"/>
    <col min="33" max="33" width="9.140625" style="18" customWidth="1"/>
    <col min="34" max="34" width="1.28515625" style="18" customWidth="1"/>
    <col min="35" max="35" width="2.5703125" style="18" customWidth="1"/>
    <col min="36" max="36" width="1.28515625" style="18" customWidth="1"/>
    <col min="37" max="37" width="9.140625" style="18" customWidth="1"/>
    <col min="38" max="38" width="1.28515625" style="18" customWidth="1"/>
    <col min="39" max="39" width="2.5703125" style="18" customWidth="1"/>
    <col min="40" max="40" width="1.28515625" style="18" customWidth="1"/>
    <col min="41" max="41" width="9.140625" style="18" customWidth="1"/>
    <col min="42" max="42" width="1.28515625" style="18" customWidth="1"/>
    <col min="43" max="43" width="2.5703125" style="18" customWidth="1"/>
    <col min="44" max="44" width="1.28515625" style="18" customWidth="1"/>
    <col min="45" max="45" width="11.7109375" style="18" customWidth="1"/>
    <col min="46" max="47" width="1.28515625" style="18" customWidth="1"/>
    <col min="48" max="48" width="10.42578125" style="18" bestFit="1" customWidth="1"/>
    <col min="49" max="49" width="7.7109375" style="18" customWidth="1"/>
    <col min="50" max="50" width="0.28515625" style="18" customWidth="1"/>
    <col min="51" max="16384" width="9.140625" style="18"/>
  </cols>
  <sheetData>
    <row r="1" spans="1:49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</row>
    <row r="2" spans="1:49" ht="21.75" customHeight="1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</row>
    <row r="3" spans="1:49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t="14.45" customHeight="1" x14ac:dyDescent="0.4"/>
    <row r="5" spans="1:49" ht="14.45" customHeight="1" x14ac:dyDescent="0.4">
      <c r="A5" s="33" t="s">
        <v>53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</row>
    <row r="6" spans="1:49" ht="14.45" customHeight="1" x14ac:dyDescent="0.4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9" ht="14.45" customHeight="1" x14ac:dyDescent="0.4"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</row>
    <row r="8" spans="1:49" ht="14.45" customHeight="1" x14ac:dyDescent="0.4">
      <c r="A8" s="28" t="s">
        <v>54</v>
      </c>
      <c r="B8" s="28"/>
      <c r="C8" s="28"/>
      <c r="D8" s="28"/>
      <c r="E8" s="28"/>
      <c r="F8" s="28"/>
      <c r="G8" s="28"/>
      <c r="I8" s="28" t="s">
        <v>55</v>
      </c>
      <c r="J8" s="28"/>
      <c r="K8" s="28"/>
      <c r="M8" s="28" t="s">
        <v>56</v>
      </c>
      <c r="N8" s="28"/>
      <c r="O8" s="28"/>
      <c r="Q8" s="28" t="s">
        <v>57</v>
      </c>
      <c r="R8" s="28"/>
      <c r="S8" s="28"/>
      <c r="T8" s="28"/>
      <c r="U8" s="28"/>
      <c r="W8" s="28" t="s">
        <v>58</v>
      </c>
      <c r="X8" s="28"/>
      <c r="Y8" s="28"/>
      <c r="Z8" s="28"/>
      <c r="AA8" s="28"/>
      <c r="AC8" s="28" t="s">
        <v>55</v>
      </c>
      <c r="AD8" s="28"/>
      <c r="AE8" s="28"/>
      <c r="AF8" s="28"/>
      <c r="AG8" s="28"/>
      <c r="AI8" s="28" t="s">
        <v>56</v>
      </c>
      <c r="AJ8" s="28"/>
      <c r="AK8" s="28"/>
      <c r="AM8" s="28" t="s">
        <v>57</v>
      </c>
      <c r="AN8" s="28"/>
      <c r="AO8" s="28"/>
      <c r="AQ8" s="28" t="s">
        <v>58</v>
      </c>
      <c r="AR8" s="28"/>
      <c r="AS8" s="28"/>
    </row>
    <row r="9" spans="1:49" ht="21.75" customHeight="1" x14ac:dyDescent="0.4">
      <c r="A9" s="29" t="s">
        <v>59</v>
      </c>
      <c r="B9" s="29"/>
      <c r="C9" s="29"/>
      <c r="D9" s="29"/>
      <c r="E9" s="29"/>
      <c r="F9" s="29"/>
      <c r="G9" s="29"/>
      <c r="I9" s="30">
        <v>3000000</v>
      </c>
      <c r="J9" s="30"/>
      <c r="K9" s="30"/>
      <c r="M9" s="30">
        <v>27554</v>
      </c>
      <c r="N9" s="30"/>
      <c r="O9" s="30"/>
      <c r="Q9" s="29" t="s">
        <v>60</v>
      </c>
      <c r="R9" s="29"/>
      <c r="S9" s="29"/>
      <c r="T9" s="29"/>
      <c r="U9" s="29"/>
      <c r="W9" s="35">
        <v>0.378147424074392</v>
      </c>
      <c r="X9" s="35"/>
      <c r="Y9" s="35"/>
      <c r="Z9" s="35"/>
      <c r="AA9" s="35"/>
      <c r="AC9" s="30">
        <v>3000000</v>
      </c>
      <c r="AD9" s="30"/>
      <c r="AE9" s="30"/>
      <c r="AF9" s="30"/>
      <c r="AG9" s="30"/>
      <c r="AI9" s="30">
        <v>27554</v>
      </c>
      <c r="AJ9" s="30"/>
      <c r="AK9" s="30"/>
      <c r="AM9" s="29" t="s">
        <v>60</v>
      </c>
      <c r="AN9" s="29"/>
      <c r="AO9" s="29"/>
      <c r="AQ9" s="35">
        <v>0.378147424074392</v>
      </c>
      <c r="AR9" s="35"/>
      <c r="AS9" s="35"/>
    </row>
    <row r="10" spans="1:49" ht="14.45" customHeight="1" x14ac:dyDescent="0.4">
      <c r="A10" s="33" t="s">
        <v>61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</row>
    <row r="11" spans="1:49" ht="14.45" customHeight="1" x14ac:dyDescent="0.4">
      <c r="C11" s="28" t="s">
        <v>7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Y11" s="28" t="s">
        <v>9</v>
      </c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</row>
    <row r="12" spans="1:49" ht="14.45" customHeight="1" x14ac:dyDescent="0.4">
      <c r="A12" s="2" t="s">
        <v>54</v>
      </c>
      <c r="C12" s="3" t="s">
        <v>62</v>
      </c>
      <c r="D12" s="19"/>
      <c r="E12" s="3" t="s">
        <v>63</v>
      </c>
      <c r="F12" s="19"/>
      <c r="G12" s="31" t="s">
        <v>64</v>
      </c>
      <c r="H12" s="31"/>
      <c r="I12" s="31"/>
      <c r="J12" s="19"/>
      <c r="K12" s="31" t="s">
        <v>65</v>
      </c>
      <c r="L12" s="31"/>
      <c r="M12" s="31"/>
      <c r="N12" s="19"/>
      <c r="O12" s="31" t="s">
        <v>56</v>
      </c>
      <c r="P12" s="31"/>
      <c r="Q12" s="31"/>
      <c r="R12" s="19"/>
      <c r="S12" s="31" t="s">
        <v>57</v>
      </c>
      <c r="T12" s="31"/>
      <c r="U12" s="31"/>
      <c r="V12" s="31"/>
      <c r="W12" s="31"/>
      <c r="Y12" s="31" t="s">
        <v>62</v>
      </c>
      <c r="Z12" s="31"/>
      <c r="AA12" s="31"/>
      <c r="AB12" s="31"/>
      <c r="AC12" s="31"/>
      <c r="AD12" s="19"/>
      <c r="AE12" s="31" t="s">
        <v>63</v>
      </c>
      <c r="AF12" s="31"/>
      <c r="AG12" s="31"/>
      <c r="AH12" s="31"/>
      <c r="AI12" s="31"/>
      <c r="AJ12" s="19"/>
      <c r="AK12" s="31" t="s">
        <v>64</v>
      </c>
      <c r="AL12" s="31"/>
      <c r="AM12" s="31"/>
      <c r="AN12" s="19"/>
      <c r="AO12" s="31" t="s">
        <v>65</v>
      </c>
      <c r="AP12" s="31"/>
      <c r="AQ12" s="31"/>
      <c r="AR12" s="19"/>
      <c r="AS12" s="31" t="s">
        <v>56</v>
      </c>
      <c r="AT12" s="31"/>
      <c r="AU12" s="19"/>
      <c r="AV12" s="3" t="s">
        <v>57</v>
      </c>
    </row>
    <row r="13" spans="1:49" ht="14.45" customHeight="1" x14ac:dyDescent="0.4">
      <c r="A13" s="33" t="s">
        <v>66</v>
      </c>
      <c r="B13" s="33"/>
      <c r="C13" s="34"/>
      <c r="D13" s="33"/>
      <c r="E13" s="34"/>
      <c r="F13" s="33"/>
      <c r="G13" s="34"/>
      <c r="H13" s="34"/>
      <c r="I13" s="34"/>
      <c r="J13" s="33"/>
      <c r="K13" s="34"/>
      <c r="L13" s="34"/>
      <c r="M13" s="34"/>
      <c r="N13" s="33"/>
      <c r="O13" s="34"/>
      <c r="P13" s="34"/>
      <c r="Q13" s="34"/>
      <c r="R13" s="33"/>
      <c r="S13" s="34"/>
      <c r="T13" s="34"/>
      <c r="U13" s="34"/>
      <c r="V13" s="34"/>
      <c r="W13" s="34"/>
      <c r="X13" s="33"/>
      <c r="Y13" s="34"/>
      <c r="Z13" s="34"/>
      <c r="AA13" s="34"/>
      <c r="AB13" s="34"/>
      <c r="AC13" s="34"/>
      <c r="AD13" s="33"/>
      <c r="AE13" s="34"/>
      <c r="AF13" s="34"/>
      <c r="AG13" s="34"/>
      <c r="AH13" s="34"/>
      <c r="AI13" s="34"/>
      <c r="AJ13" s="33"/>
      <c r="AK13" s="34"/>
      <c r="AL13" s="34"/>
      <c r="AM13" s="34"/>
      <c r="AN13" s="33"/>
      <c r="AO13" s="34"/>
      <c r="AP13" s="34"/>
      <c r="AQ13" s="34"/>
      <c r="AR13" s="33"/>
      <c r="AS13" s="34"/>
      <c r="AT13" s="34"/>
      <c r="AU13" s="33"/>
      <c r="AV13" s="34"/>
      <c r="AW13" s="33"/>
    </row>
    <row r="14" spans="1:49" ht="14.45" customHeight="1" x14ac:dyDescent="0.4">
      <c r="C14" s="28" t="s">
        <v>7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O14" s="28" t="s">
        <v>9</v>
      </c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49" ht="14.45" customHeight="1" x14ac:dyDescent="0.4">
      <c r="A15" s="2" t="s">
        <v>54</v>
      </c>
      <c r="C15" s="3" t="s">
        <v>63</v>
      </c>
      <c r="D15" s="19"/>
      <c r="E15" s="3" t="s">
        <v>65</v>
      </c>
      <c r="F15" s="19"/>
      <c r="G15" s="31" t="s">
        <v>56</v>
      </c>
      <c r="H15" s="31"/>
      <c r="I15" s="31"/>
      <c r="J15" s="19"/>
      <c r="K15" s="31" t="s">
        <v>57</v>
      </c>
      <c r="L15" s="31"/>
      <c r="M15" s="31"/>
      <c r="O15" s="31" t="s">
        <v>63</v>
      </c>
      <c r="P15" s="31"/>
      <c r="Q15" s="31"/>
      <c r="R15" s="31"/>
      <c r="S15" s="31"/>
      <c r="T15" s="19"/>
      <c r="U15" s="31" t="s">
        <v>65</v>
      </c>
      <c r="V15" s="31"/>
      <c r="W15" s="31"/>
      <c r="X15" s="31"/>
      <c r="Y15" s="31"/>
      <c r="Z15" s="19"/>
      <c r="AA15" s="31" t="s">
        <v>56</v>
      </c>
      <c r="AB15" s="31"/>
      <c r="AC15" s="31"/>
      <c r="AD15" s="31"/>
      <c r="AE15" s="31"/>
      <c r="AF15" s="19"/>
      <c r="AG15" s="31" t="s">
        <v>57</v>
      </c>
      <c r="AH15" s="31"/>
      <c r="AI15" s="31"/>
    </row>
    <row r="16" spans="1:49" ht="21.75" customHeight="1" x14ac:dyDescent="0.4">
      <c r="A16" s="19"/>
      <c r="C16" s="19"/>
      <c r="E16" s="19"/>
      <c r="G16" s="19"/>
      <c r="H16" s="19"/>
      <c r="I16" s="19"/>
      <c r="K16" s="19"/>
      <c r="L16" s="19"/>
      <c r="M16" s="19"/>
      <c r="O16" s="19"/>
      <c r="P16" s="19"/>
      <c r="Q16" s="19"/>
      <c r="R16" s="19"/>
      <c r="S16" s="19"/>
      <c r="U16" s="19"/>
      <c r="V16" s="19"/>
      <c r="W16" s="19"/>
      <c r="X16" s="19"/>
      <c r="Y16" s="19"/>
      <c r="AA16" s="19"/>
      <c r="AB16" s="19"/>
      <c r="AC16" s="19"/>
      <c r="AD16" s="19"/>
      <c r="AE16" s="19"/>
      <c r="AG16" s="19"/>
      <c r="AH16" s="19"/>
      <c r="AI16" s="19"/>
    </row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</sheetData>
  <mergeCells count="45"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view="pageBreakPreview" zoomScale="130" zoomScaleNormal="100" zoomScaleSheetLayoutView="130" workbookViewId="0">
      <selection activeCell="B18" sqref="B18"/>
    </sheetView>
  </sheetViews>
  <sheetFormatPr defaultRowHeight="15.75" x14ac:dyDescent="0.4"/>
  <cols>
    <col min="1" max="1" width="6.28515625" style="18" bestFit="1" customWidth="1"/>
    <col min="2" max="2" width="35" style="18" customWidth="1"/>
    <col min="3" max="3" width="1.28515625" style="18" customWidth="1"/>
    <col min="4" max="4" width="14.7109375" style="18" bestFit="1" customWidth="1"/>
    <col min="5" max="5" width="1.28515625" style="18" customWidth="1"/>
    <col min="6" max="6" width="16.140625" style="18" bestFit="1" customWidth="1"/>
    <col min="7" max="7" width="1.28515625" style="18" customWidth="1"/>
    <col min="8" max="8" width="16.140625" style="18" bestFit="1" customWidth="1"/>
    <col min="9" max="9" width="1.28515625" style="18" customWidth="1"/>
    <col min="10" max="10" width="13.7109375" style="18" bestFit="1" customWidth="1"/>
    <col min="11" max="11" width="1.28515625" style="18" customWidth="1"/>
    <col min="12" max="12" width="18.28515625" style="18" bestFit="1" customWidth="1"/>
    <col min="13" max="13" width="0.28515625" style="18" customWidth="1"/>
    <col min="14" max="16384" width="9.140625" style="18"/>
  </cols>
  <sheetData>
    <row r="1" spans="1:12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75" customHeight="1" x14ac:dyDescent="0.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 x14ac:dyDescent="0.4"/>
    <row r="5" spans="1:12" ht="14.45" customHeight="1" x14ac:dyDescent="0.4">
      <c r="A5" s="1" t="s">
        <v>67</v>
      </c>
      <c r="B5" s="33" t="s">
        <v>68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4.45" customHeight="1" x14ac:dyDescent="0.4">
      <c r="D6" s="2" t="s">
        <v>7</v>
      </c>
      <c r="F6" s="28" t="s">
        <v>8</v>
      </c>
      <c r="G6" s="28"/>
      <c r="H6" s="28"/>
      <c r="J6" s="2" t="s">
        <v>9</v>
      </c>
    </row>
    <row r="7" spans="1:12" ht="14.45" customHeight="1" x14ac:dyDescent="0.4">
      <c r="A7" s="28" t="s">
        <v>69</v>
      </c>
      <c r="B7" s="28"/>
      <c r="D7" s="2" t="s">
        <v>70</v>
      </c>
      <c r="F7" s="2" t="s">
        <v>71</v>
      </c>
      <c r="H7" s="2" t="s">
        <v>72</v>
      </c>
      <c r="J7" s="2" t="s">
        <v>70</v>
      </c>
      <c r="L7" s="2" t="s">
        <v>18</v>
      </c>
    </row>
    <row r="8" spans="1:12" ht="21.75" customHeight="1" x14ac:dyDescent="0.4">
      <c r="A8" s="29" t="s">
        <v>73</v>
      </c>
      <c r="B8" s="29"/>
      <c r="D8" s="5">
        <v>4721000</v>
      </c>
      <c r="F8" s="5">
        <v>0</v>
      </c>
      <c r="H8" s="5">
        <v>0</v>
      </c>
      <c r="J8" s="5">
        <v>4721000</v>
      </c>
      <c r="L8" s="6" t="s">
        <v>74</v>
      </c>
    </row>
    <row r="9" spans="1:12" ht="21.75" customHeight="1" x14ac:dyDescent="0.4">
      <c r="A9" s="27" t="s">
        <v>75</v>
      </c>
      <c r="B9" s="27"/>
      <c r="D9" s="8">
        <v>768863344</v>
      </c>
      <c r="F9" s="8">
        <v>1803041019</v>
      </c>
      <c r="H9" s="8">
        <v>770257938</v>
      </c>
      <c r="J9" s="8">
        <v>1801646425</v>
      </c>
      <c r="L9" s="9" t="s">
        <v>76</v>
      </c>
    </row>
    <row r="10" spans="1:12" ht="21.75" customHeight="1" x14ac:dyDescent="0.4">
      <c r="A10" s="27" t="s">
        <v>77</v>
      </c>
      <c r="B10" s="27"/>
      <c r="D10" s="8">
        <v>14052140166</v>
      </c>
      <c r="F10" s="8">
        <v>36924108138</v>
      </c>
      <c r="H10" s="8">
        <v>50972150000</v>
      </c>
      <c r="J10" s="8">
        <v>4098304</v>
      </c>
      <c r="L10" s="9" t="s">
        <v>74</v>
      </c>
    </row>
    <row r="11" spans="1:12" ht="21.75" customHeight="1" x14ac:dyDescent="0.4">
      <c r="A11" s="27" t="s">
        <v>78</v>
      </c>
      <c r="B11" s="27"/>
      <c r="D11" s="8">
        <v>2305739269</v>
      </c>
      <c r="F11" s="8">
        <v>153224495791</v>
      </c>
      <c r="H11" s="8">
        <v>154919003340</v>
      </c>
      <c r="J11" s="8">
        <v>611231720</v>
      </c>
      <c r="L11" s="9" t="s">
        <v>79</v>
      </c>
    </row>
    <row r="12" spans="1:12" ht="21.75" customHeight="1" x14ac:dyDescent="0.4">
      <c r="A12" s="24" t="s">
        <v>80</v>
      </c>
      <c r="B12" s="24"/>
      <c r="D12" s="11">
        <v>14756107</v>
      </c>
      <c r="F12" s="11">
        <v>41435</v>
      </c>
      <c r="H12" s="11">
        <v>0</v>
      </c>
      <c r="J12" s="11">
        <v>14797542</v>
      </c>
      <c r="L12" s="12" t="s">
        <v>74</v>
      </c>
    </row>
    <row r="13" spans="1:12" ht="21.75" customHeight="1" x14ac:dyDescent="0.4">
      <c r="A13" s="26" t="s">
        <v>52</v>
      </c>
      <c r="B13" s="26"/>
      <c r="D13" s="14">
        <v>17146219886</v>
      </c>
      <c r="F13" s="14">
        <v>191951686383</v>
      </c>
      <c r="H13" s="14">
        <v>206661411278</v>
      </c>
      <c r="J13" s="14">
        <v>2436494991</v>
      </c>
      <c r="L13" s="15">
        <v>0</v>
      </c>
    </row>
  </sheetData>
  <mergeCells count="12">
    <mergeCell ref="A1:L1"/>
    <mergeCell ref="A2:L2"/>
    <mergeCell ref="A3:L3"/>
    <mergeCell ref="B5:L5"/>
    <mergeCell ref="F6:H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45" zoomScaleNormal="100" zoomScaleSheetLayoutView="145" workbookViewId="0">
      <selection activeCell="J8" sqref="J8"/>
    </sheetView>
  </sheetViews>
  <sheetFormatPr defaultRowHeight="15.75" x14ac:dyDescent="0.4"/>
  <cols>
    <col min="1" max="1" width="3.85546875" style="18" bestFit="1" customWidth="1"/>
    <col min="2" max="2" width="44.140625" style="18" customWidth="1"/>
    <col min="3" max="3" width="1.28515625" style="18" customWidth="1"/>
    <col min="4" max="4" width="8.28515625" style="18" bestFit="1" customWidth="1"/>
    <col min="5" max="5" width="1.28515625" style="18" customWidth="1"/>
    <col min="6" max="6" width="16" style="18" bestFit="1" customWidth="1"/>
    <col min="7" max="7" width="1.28515625" style="18" customWidth="1"/>
    <col min="8" max="8" width="17.28515625" style="18" bestFit="1" customWidth="1"/>
    <col min="9" max="9" width="1.28515625" style="18" customWidth="1"/>
    <col min="10" max="10" width="18" style="18" bestFit="1" customWidth="1"/>
    <col min="11" max="11" width="0.28515625" style="18" customWidth="1"/>
    <col min="12" max="16384" width="9.140625" style="18"/>
  </cols>
  <sheetData>
    <row r="1" spans="1:10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4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4"/>
    <row r="5" spans="1:10" ht="29.1" customHeight="1" x14ac:dyDescent="0.4">
      <c r="A5" s="1" t="s">
        <v>82</v>
      </c>
      <c r="B5" s="33" t="s">
        <v>83</v>
      </c>
      <c r="C5" s="33"/>
      <c r="D5" s="33"/>
      <c r="E5" s="33"/>
      <c r="F5" s="33"/>
      <c r="G5" s="33"/>
      <c r="H5" s="33"/>
      <c r="I5" s="33"/>
      <c r="J5" s="33"/>
    </row>
    <row r="6" spans="1:10" ht="14.45" customHeight="1" x14ac:dyDescent="0.4"/>
    <row r="7" spans="1:10" ht="14.45" customHeight="1" x14ac:dyDescent="0.4">
      <c r="A7" s="28" t="s">
        <v>84</v>
      </c>
      <c r="B7" s="28"/>
      <c r="D7" s="2" t="s">
        <v>85</v>
      </c>
      <c r="F7" s="2" t="s">
        <v>70</v>
      </c>
      <c r="H7" s="2" t="s">
        <v>86</v>
      </c>
      <c r="J7" s="2" t="s">
        <v>87</v>
      </c>
    </row>
    <row r="8" spans="1:10" ht="21.75" customHeight="1" x14ac:dyDescent="0.4">
      <c r="A8" s="29" t="s">
        <v>88</v>
      </c>
      <c r="B8" s="29"/>
      <c r="D8" s="4" t="s">
        <v>89</v>
      </c>
      <c r="F8" s="5">
        <f>'درآمد سرمایه گذاری در سهام'!J51</f>
        <v>547605138375</v>
      </c>
      <c r="H8" s="40">
        <f>F8/F11</f>
        <v>0.99501230499153537</v>
      </c>
      <c r="J8" s="6">
        <v>15.93</v>
      </c>
    </row>
    <row r="9" spans="1:10" ht="21.75" customHeight="1" x14ac:dyDescent="0.4">
      <c r="A9" s="27" t="s">
        <v>92</v>
      </c>
      <c r="B9" s="27"/>
      <c r="D9" s="7" t="s">
        <v>90</v>
      </c>
      <c r="F9" s="8">
        <v>484078</v>
      </c>
      <c r="H9" s="41">
        <f>F9/F11</f>
        <v>8.7958189728645171E-7</v>
      </c>
      <c r="J9" s="9">
        <v>0</v>
      </c>
    </row>
    <row r="10" spans="1:10" ht="21.75" customHeight="1" x14ac:dyDescent="0.4">
      <c r="A10" s="24" t="s">
        <v>93</v>
      </c>
      <c r="B10" s="24"/>
      <c r="D10" s="7" t="s">
        <v>91</v>
      </c>
      <c r="F10" s="11">
        <f>'سایر درآمدها'!D10</f>
        <v>858874411</v>
      </c>
      <c r="H10" s="42">
        <f>F10/F11</f>
        <v>1.560596399667334E-3</v>
      </c>
      <c r="J10" s="12">
        <v>0.08</v>
      </c>
    </row>
    <row r="11" spans="1:10" ht="21.75" customHeight="1" x14ac:dyDescent="0.4">
      <c r="A11" s="26" t="s">
        <v>52</v>
      </c>
      <c r="B11" s="26"/>
      <c r="D11" s="14"/>
      <c r="F11" s="14">
        <v>550350116906</v>
      </c>
      <c r="H11" s="15">
        <v>96.89</v>
      </c>
      <c r="J11" s="15">
        <v>16.010000000000002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3"/>
  <sheetViews>
    <sheetView rightToLeft="1" view="pageBreakPreview" zoomScale="85" zoomScaleNormal="100" zoomScaleSheetLayoutView="85" workbookViewId="0">
      <selection activeCell="J52" sqref="H52:J52"/>
    </sheetView>
  </sheetViews>
  <sheetFormatPr defaultRowHeight="15.75" x14ac:dyDescent="0.4"/>
  <cols>
    <col min="1" max="1" width="6.140625" style="18" bestFit="1" customWidth="1"/>
    <col min="2" max="2" width="18.140625" style="18" customWidth="1"/>
    <col min="3" max="3" width="1.28515625" style="18" customWidth="1"/>
    <col min="4" max="4" width="15.42578125" style="18" bestFit="1" customWidth="1"/>
    <col min="5" max="5" width="1.28515625" style="18" customWidth="1"/>
    <col min="6" max="6" width="17.5703125" style="18" bestFit="1" customWidth="1"/>
    <col min="7" max="7" width="1.28515625" style="18" customWidth="1"/>
    <col min="8" max="8" width="15.7109375" style="18" bestFit="1" customWidth="1"/>
    <col min="9" max="9" width="1.28515625" style="18" customWidth="1"/>
    <col min="10" max="10" width="17.5703125" style="18" bestFit="1" customWidth="1"/>
    <col min="11" max="11" width="1.28515625" style="18" customWidth="1"/>
    <col min="12" max="12" width="18.7109375" style="18" bestFit="1" customWidth="1"/>
    <col min="13" max="13" width="1.28515625" style="18" customWidth="1"/>
    <col min="14" max="14" width="17.28515625" style="18" bestFit="1" customWidth="1"/>
    <col min="15" max="16" width="1.28515625" style="18" customWidth="1"/>
    <col min="17" max="17" width="15.85546875" style="18" bestFit="1" customWidth="1"/>
    <col min="18" max="18" width="1.28515625" style="18" customWidth="1"/>
    <col min="19" max="19" width="17.5703125" style="18" bestFit="1" customWidth="1"/>
    <col min="20" max="20" width="1.28515625" style="18" customWidth="1"/>
    <col min="21" max="21" width="17.7109375" style="18" bestFit="1" customWidth="1"/>
    <col min="22" max="22" width="1.28515625" style="18" customWidth="1"/>
    <col min="23" max="23" width="18.7109375" style="18" bestFit="1" customWidth="1"/>
    <col min="24" max="24" width="0.28515625" style="18" customWidth="1"/>
    <col min="25" max="16384" width="9.140625" style="18"/>
  </cols>
  <sheetData>
    <row r="1" spans="1:23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21.75" customHeight="1" x14ac:dyDescent="0.4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4.45" customHeight="1" x14ac:dyDescent="0.4"/>
    <row r="5" spans="1:23" ht="14.45" customHeight="1" x14ac:dyDescent="0.4">
      <c r="A5" s="1" t="s">
        <v>94</v>
      </c>
      <c r="B5" s="33" t="s">
        <v>95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4.45" customHeight="1" x14ac:dyDescent="0.4">
      <c r="D6" s="28" t="s">
        <v>96</v>
      </c>
      <c r="E6" s="28"/>
      <c r="F6" s="28"/>
      <c r="G6" s="28"/>
      <c r="H6" s="28"/>
      <c r="I6" s="28"/>
      <c r="J6" s="28"/>
      <c r="K6" s="28"/>
      <c r="L6" s="28"/>
      <c r="N6" s="28" t="s">
        <v>97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4">
      <c r="D7" s="19"/>
      <c r="E7" s="19"/>
      <c r="F7" s="19"/>
      <c r="G7" s="19"/>
      <c r="H7" s="19"/>
      <c r="I7" s="19"/>
      <c r="J7" s="31" t="s">
        <v>52</v>
      </c>
      <c r="K7" s="31"/>
      <c r="L7" s="31"/>
      <c r="N7" s="19"/>
      <c r="O7" s="19"/>
      <c r="P7" s="19"/>
      <c r="Q7" s="19"/>
      <c r="R7" s="19"/>
      <c r="S7" s="19"/>
      <c r="T7" s="19"/>
      <c r="U7" s="31" t="s">
        <v>52</v>
      </c>
      <c r="V7" s="31"/>
      <c r="W7" s="31"/>
    </row>
    <row r="8" spans="1:23" ht="14.45" customHeight="1" x14ac:dyDescent="0.4">
      <c r="A8" s="28" t="s">
        <v>98</v>
      </c>
      <c r="B8" s="28"/>
      <c r="D8" s="2" t="s">
        <v>99</v>
      </c>
      <c r="F8" s="2" t="s">
        <v>100</v>
      </c>
      <c r="H8" s="2" t="s">
        <v>101</v>
      </c>
      <c r="J8" s="3" t="s">
        <v>70</v>
      </c>
      <c r="K8" s="19"/>
      <c r="L8" s="3" t="s">
        <v>86</v>
      </c>
      <c r="N8" s="2" t="s">
        <v>99</v>
      </c>
      <c r="P8" s="28" t="s">
        <v>100</v>
      </c>
      <c r="Q8" s="28"/>
      <c r="S8" s="2" t="s">
        <v>101</v>
      </c>
      <c r="U8" s="3" t="s">
        <v>70</v>
      </c>
      <c r="V8" s="19"/>
      <c r="W8" s="3" t="s">
        <v>86</v>
      </c>
    </row>
    <row r="9" spans="1:23" ht="21.75" customHeight="1" x14ac:dyDescent="0.4">
      <c r="A9" s="29" t="s">
        <v>28</v>
      </c>
      <c r="B9" s="29"/>
      <c r="D9" s="5">
        <v>0</v>
      </c>
      <c r="F9" s="5">
        <v>0</v>
      </c>
      <c r="H9" s="5">
        <f>'درآمد ناشی از فروش'!I8</f>
        <v>28049806067</v>
      </c>
      <c r="J9" s="5">
        <v>2130420035</v>
      </c>
      <c r="L9" s="6">
        <v>0.38</v>
      </c>
      <c r="N9" s="5">
        <v>15594606861</v>
      </c>
      <c r="P9" s="30">
        <v>0</v>
      </c>
      <c r="Q9" s="30"/>
      <c r="S9" s="5">
        <v>1892957294</v>
      </c>
      <c r="U9" s="5">
        <v>17487564155</v>
      </c>
      <c r="W9" s="6">
        <v>2.56</v>
      </c>
    </row>
    <row r="10" spans="1:23" ht="21.75" customHeight="1" x14ac:dyDescent="0.4">
      <c r="A10" s="27" t="s">
        <v>41</v>
      </c>
      <c r="B10" s="27"/>
      <c r="D10" s="8">
        <v>0</v>
      </c>
      <c r="F10" s="8">
        <v>4501868869</v>
      </c>
      <c r="H10" s="8">
        <v>4441994505</v>
      </c>
      <c r="J10" s="8">
        <v>8943863374</v>
      </c>
      <c r="L10" s="9">
        <v>1.57</v>
      </c>
      <c r="N10" s="8">
        <v>0</v>
      </c>
      <c r="P10" s="25">
        <v>12329194025</v>
      </c>
      <c r="Q10" s="25"/>
      <c r="S10" s="8">
        <v>4441994505</v>
      </c>
      <c r="U10" s="8">
        <v>16771188530</v>
      </c>
      <c r="W10" s="9">
        <v>2.4500000000000002</v>
      </c>
    </row>
    <row r="11" spans="1:23" ht="21.75" customHeight="1" x14ac:dyDescent="0.4">
      <c r="A11" s="27" t="s">
        <v>26</v>
      </c>
      <c r="B11" s="27"/>
      <c r="D11" s="8">
        <v>0</v>
      </c>
      <c r="F11" s="8">
        <v>0</v>
      </c>
      <c r="H11" s="8">
        <v>1048443135</v>
      </c>
      <c r="J11" s="8">
        <v>1048443135</v>
      </c>
      <c r="L11" s="9">
        <v>0.18</v>
      </c>
      <c r="N11" s="8">
        <v>0</v>
      </c>
      <c r="P11" s="25">
        <v>0</v>
      </c>
      <c r="Q11" s="25"/>
      <c r="S11" s="8">
        <v>1048443135</v>
      </c>
      <c r="U11" s="8">
        <v>1048443135</v>
      </c>
      <c r="W11" s="9">
        <v>0.15</v>
      </c>
    </row>
    <row r="12" spans="1:23" ht="21.75" customHeight="1" x14ac:dyDescent="0.4">
      <c r="A12" s="27" t="s">
        <v>49</v>
      </c>
      <c r="B12" s="27"/>
      <c r="D12" s="8">
        <v>0</v>
      </c>
      <c r="F12" s="8">
        <v>-220898376</v>
      </c>
      <c r="H12" s="8">
        <v>0</v>
      </c>
      <c r="J12" s="8">
        <v>-220898376</v>
      </c>
      <c r="L12" s="9">
        <v>-0.04</v>
      </c>
      <c r="N12" s="8">
        <v>0</v>
      </c>
      <c r="P12" s="25">
        <v>994583017</v>
      </c>
      <c r="Q12" s="25"/>
      <c r="S12" s="8">
        <v>1104757538</v>
      </c>
      <c r="U12" s="8">
        <v>2099340555</v>
      </c>
      <c r="W12" s="9">
        <v>0.31</v>
      </c>
    </row>
    <row r="13" spans="1:23" ht="21.75" customHeight="1" x14ac:dyDescent="0.4">
      <c r="A13" s="27" t="s">
        <v>102</v>
      </c>
      <c r="B13" s="27"/>
      <c r="D13" s="8">
        <v>0</v>
      </c>
      <c r="F13" s="8">
        <v>0</v>
      </c>
      <c r="H13" s="8">
        <v>0</v>
      </c>
      <c r="J13" s="8">
        <v>0</v>
      </c>
      <c r="L13" s="9">
        <v>0</v>
      </c>
      <c r="N13" s="8">
        <v>0</v>
      </c>
      <c r="P13" s="25">
        <v>0</v>
      </c>
      <c r="Q13" s="25"/>
      <c r="S13" s="8">
        <v>0</v>
      </c>
      <c r="U13" s="8">
        <v>0</v>
      </c>
      <c r="W13" s="9">
        <v>0</v>
      </c>
    </row>
    <row r="14" spans="1:23" ht="21.75" customHeight="1" x14ac:dyDescent="0.4">
      <c r="A14" s="27" t="s">
        <v>30</v>
      </c>
      <c r="B14" s="27"/>
      <c r="D14" s="8">
        <v>0</v>
      </c>
      <c r="F14" s="8">
        <f>'درآمد ناشی از تغییر قیمت اوراق'!I10</f>
        <v>16583554682</v>
      </c>
      <c r="H14" s="8">
        <v>0</v>
      </c>
      <c r="J14" s="8">
        <v>23096719312</v>
      </c>
      <c r="L14" s="9">
        <v>4.07</v>
      </c>
      <c r="N14" s="8">
        <v>0</v>
      </c>
      <c r="P14" s="25">
        <v>28165001249</v>
      </c>
      <c r="Q14" s="25"/>
      <c r="S14" s="8">
        <v>-2266433873</v>
      </c>
      <c r="U14" s="8">
        <v>25898567376</v>
      </c>
      <c r="W14" s="9">
        <v>3.79</v>
      </c>
    </row>
    <row r="15" spans="1:23" ht="21.75" customHeight="1" x14ac:dyDescent="0.4">
      <c r="A15" s="27" t="s">
        <v>31</v>
      </c>
      <c r="B15" s="27"/>
      <c r="D15" s="8">
        <v>0</v>
      </c>
      <c r="F15" s="8">
        <v>37507392773</v>
      </c>
      <c r="H15" s="8">
        <v>0</v>
      </c>
      <c r="J15" s="8">
        <v>37507392773</v>
      </c>
      <c r="L15" s="9">
        <v>6.6</v>
      </c>
      <c r="N15" s="8">
        <v>13708817730</v>
      </c>
      <c r="P15" s="25">
        <v>3310837582</v>
      </c>
      <c r="Q15" s="25"/>
      <c r="S15" s="8">
        <v>-1789289974</v>
      </c>
      <c r="U15" s="8">
        <v>15230365338</v>
      </c>
      <c r="W15" s="9">
        <v>2.23</v>
      </c>
    </row>
    <row r="16" spans="1:23" ht="21.75" customHeight="1" x14ac:dyDescent="0.4">
      <c r="A16" s="27" t="s">
        <v>25</v>
      </c>
      <c r="B16" s="27"/>
      <c r="D16" s="8">
        <v>0</v>
      </c>
      <c r="F16" s="8">
        <v>15167395396</v>
      </c>
      <c r="H16" s="8">
        <v>0</v>
      </c>
      <c r="J16" s="8">
        <v>15167395396</v>
      </c>
      <c r="L16" s="9">
        <v>2.67</v>
      </c>
      <c r="N16" s="8">
        <v>0</v>
      </c>
      <c r="P16" s="25">
        <v>8767612770</v>
      </c>
      <c r="Q16" s="25"/>
      <c r="S16" s="8">
        <v>-7103229892</v>
      </c>
      <c r="U16" s="8">
        <v>1664382878</v>
      </c>
      <c r="W16" s="9">
        <v>0.24</v>
      </c>
    </row>
    <row r="17" spans="1:23" ht="21.75" customHeight="1" x14ac:dyDescent="0.4">
      <c r="A17" s="27" t="s">
        <v>103</v>
      </c>
      <c r="B17" s="27"/>
      <c r="D17" s="8">
        <v>0</v>
      </c>
      <c r="F17" s="8">
        <v>0</v>
      </c>
      <c r="H17" s="8">
        <v>0</v>
      </c>
      <c r="J17" s="8">
        <v>0</v>
      </c>
      <c r="L17" s="9">
        <v>0</v>
      </c>
      <c r="N17" s="8">
        <v>0</v>
      </c>
      <c r="P17" s="25">
        <v>0</v>
      </c>
      <c r="Q17" s="25"/>
      <c r="S17" s="8">
        <v>-105989038</v>
      </c>
      <c r="U17" s="8">
        <v>-105989038</v>
      </c>
      <c r="W17" s="9">
        <v>-0.02</v>
      </c>
    </row>
    <row r="18" spans="1:23" ht="21.75" customHeight="1" x14ac:dyDescent="0.4">
      <c r="A18" s="27" t="s">
        <v>104</v>
      </c>
      <c r="B18" s="27"/>
      <c r="D18" s="8">
        <v>0</v>
      </c>
      <c r="F18" s="8">
        <v>0</v>
      </c>
      <c r="H18" s="8">
        <v>0</v>
      </c>
      <c r="J18" s="8">
        <v>0</v>
      </c>
      <c r="L18" s="9">
        <v>0</v>
      </c>
      <c r="N18" s="8">
        <v>14178700000</v>
      </c>
      <c r="P18" s="25">
        <v>0</v>
      </c>
      <c r="Q18" s="25"/>
      <c r="S18" s="8">
        <v>-2663992837</v>
      </c>
      <c r="U18" s="8">
        <v>11514707163</v>
      </c>
      <c r="W18" s="9">
        <v>1.69</v>
      </c>
    </row>
    <row r="19" spans="1:23" ht="21.75" customHeight="1" x14ac:dyDescent="0.4">
      <c r="A19" s="27" t="s">
        <v>105</v>
      </c>
      <c r="B19" s="27"/>
      <c r="D19" s="8">
        <v>0</v>
      </c>
      <c r="F19" s="8">
        <v>0</v>
      </c>
      <c r="H19" s="8">
        <v>0</v>
      </c>
      <c r="J19" s="8">
        <v>0</v>
      </c>
      <c r="L19" s="9">
        <v>0</v>
      </c>
      <c r="N19" s="8">
        <v>0</v>
      </c>
      <c r="P19" s="25">
        <v>0</v>
      </c>
      <c r="Q19" s="25"/>
      <c r="S19" s="8">
        <v>-2058244826</v>
      </c>
      <c r="U19" s="8">
        <v>-2058244826</v>
      </c>
      <c r="W19" s="9">
        <v>-0.3</v>
      </c>
    </row>
    <row r="20" spans="1:23" ht="21.75" customHeight="1" x14ac:dyDescent="0.4">
      <c r="A20" s="27" t="s">
        <v>106</v>
      </c>
      <c r="B20" s="27"/>
      <c r="D20" s="8">
        <v>0</v>
      </c>
      <c r="F20" s="8">
        <v>0</v>
      </c>
      <c r="H20" s="8">
        <v>0</v>
      </c>
      <c r="J20" s="8">
        <v>0</v>
      </c>
      <c r="L20" s="9">
        <v>0</v>
      </c>
      <c r="N20" s="8">
        <v>470000000</v>
      </c>
      <c r="P20" s="25">
        <v>0</v>
      </c>
      <c r="Q20" s="25"/>
      <c r="S20" s="8">
        <v>573516376</v>
      </c>
      <c r="U20" s="8">
        <v>1043516376</v>
      </c>
      <c r="W20" s="9">
        <v>0.15</v>
      </c>
    </row>
    <row r="21" spans="1:23" ht="21.75" customHeight="1" x14ac:dyDescent="0.4">
      <c r="A21" s="27" t="s">
        <v>23</v>
      </c>
      <c r="B21" s="27"/>
      <c r="D21" s="8">
        <v>0</v>
      </c>
      <c r="F21" s="8">
        <v>4887955904</v>
      </c>
      <c r="H21" s="8">
        <v>0</v>
      </c>
      <c r="J21" s="8">
        <v>4887955904</v>
      </c>
      <c r="L21" s="9">
        <v>0.86</v>
      </c>
      <c r="N21" s="8">
        <v>37920400000</v>
      </c>
      <c r="P21" s="25">
        <v>-804622361</v>
      </c>
      <c r="Q21" s="25"/>
      <c r="S21" s="8">
        <v>-4079581065</v>
      </c>
      <c r="U21" s="8">
        <v>33036196574</v>
      </c>
      <c r="W21" s="9">
        <v>4.83</v>
      </c>
    </row>
    <row r="22" spans="1:23" ht="21.75" customHeight="1" x14ac:dyDescent="0.4">
      <c r="A22" s="27" t="s">
        <v>43</v>
      </c>
      <c r="B22" s="27"/>
      <c r="D22" s="8">
        <v>0</v>
      </c>
      <c r="F22" s="8">
        <v>75233852865</v>
      </c>
      <c r="H22" s="8">
        <v>0</v>
      </c>
      <c r="J22" s="8">
        <v>75233852865</v>
      </c>
      <c r="L22" s="9">
        <v>13.25</v>
      </c>
      <c r="N22" s="8">
        <v>4994999630</v>
      </c>
      <c r="P22" s="25">
        <v>115063029765</v>
      </c>
      <c r="Q22" s="25"/>
      <c r="S22" s="8">
        <v>-2083535210</v>
      </c>
      <c r="U22" s="8">
        <v>117974494185</v>
      </c>
      <c r="W22" s="9">
        <v>17.27</v>
      </c>
    </row>
    <row r="23" spans="1:23" ht="21.75" customHeight="1" x14ac:dyDescent="0.4">
      <c r="A23" s="27" t="s">
        <v>107</v>
      </c>
      <c r="B23" s="27"/>
      <c r="D23" s="8">
        <v>0</v>
      </c>
      <c r="F23" s="8">
        <v>0</v>
      </c>
      <c r="H23" s="8">
        <v>0</v>
      </c>
      <c r="J23" s="8">
        <v>0</v>
      </c>
      <c r="L23" s="9">
        <v>0</v>
      </c>
      <c r="N23" s="8">
        <v>225000000</v>
      </c>
      <c r="P23" s="25">
        <v>0</v>
      </c>
      <c r="Q23" s="25"/>
      <c r="S23" s="8">
        <v>-1412105366</v>
      </c>
      <c r="U23" s="8">
        <v>-1187105366</v>
      </c>
      <c r="W23" s="9">
        <v>-0.17</v>
      </c>
    </row>
    <row r="24" spans="1:23" ht="21.75" customHeight="1" x14ac:dyDescent="0.4">
      <c r="A24" s="27" t="s">
        <v>37</v>
      </c>
      <c r="B24" s="27"/>
      <c r="D24" s="8">
        <v>0</v>
      </c>
      <c r="F24" s="8">
        <v>48176560392</v>
      </c>
      <c r="H24" s="8">
        <v>0</v>
      </c>
      <c r="J24" s="8">
        <v>48176560392</v>
      </c>
      <c r="L24" s="9">
        <v>8.48</v>
      </c>
      <c r="N24" s="8">
        <v>14417438280</v>
      </c>
      <c r="P24" s="25">
        <v>27979258249</v>
      </c>
      <c r="Q24" s="25"/>
      <c r="S24" s="8">
        <v>-2546358276</v>
      </c>
      <c r="U24" s="8">
        <v>39850338253</v>
      </c>
      <c r="W24" s="9">
        <v>5.83</v>
      </c>
    </row>
    <row r="25" spans="1:23" ht="21.75" customHeight="1" x14ac:dyDescent="0.4">
      <c r="A25" s="27" t="s">
        <v>108</v>
      </c>
      <c r="B25" s="27"/>
      <c r="D25" s="8">
        <v>0</v>
      </c>
      <c r="F25" s="8">
        <v>0</v>
      </c>
      <c r="H25" s="8">
        <v>0</v>
      </c>
      <c r="J25" s="8">
        <v>0</v>
      </c>
      <c r="L25" s="9">
        <v>0</v>
      </c>
      <c r="N25" s="8">
        <v>4986274300</v>
      </c>
      <c r="P25" s="25">
        <v>0</v>
      </c>
      <c r="Q25" s="25"/>
      <c r="S25" s="8">
        <v>-14108549457</v>
      </c>
      <c r="U25" s="8">
        <v>-9122275157</v>
      </c>
      <c r="W25" s="9">
        <v>-1.34</v>
      </c>
    </row>
    <row r="26" spans="1:23" ht="21.75" customHeight="1" x14ac:dyDescent="0.4">
      <c r="A26" s="27" t="s">
        <v>21</v>
      </c>
      <c r="B26" s="27"/>
      <c r="D26" s="8">
        <v>6109945063</v>
      </c>
      <c r="F26" s="8">
        <v>53244080092</v>
      </c>
      <c r="H26" s="8">
        <v>0</v>
      </c>
      <c r="J26" s="8">
        <v>59354025155</v>
      </c>
      <c r="L26" s="9">
        <v>10.45</v>
      </c>
      <c r="N26" s="8">
        <v>26945791768</v>
      </c>
      <c r="P26" s="25">
        <v>70200873687</v>
      </c>
      <c r="Q26" s="25"/>
      <c r="S26" s="8">
        <v>-2243103316</v>
      </c>
      <c r="U26" s="8">
        <v>94903562139</v>
      </c>
      <c r="W26" s="9">
        <v>13.89</v>
      </c>
    </row>
    <row r="27" spans="1:23" ht="21.75" customHeight="1" x14ac:dyDescent="0.4">
      <c r="A27" s="27" t="s">
        <v>24</v>
      </c>
      <c r="B27" s="27"/>
      <c r="D27" s="8">
        <v>0</v>
      </c>
      <c r="F27" s="8">
        <v>8368633972</v>
      </c>
      <c r="H27" s="8">
        <v>0</v>
      </c>
      <c r="J27" s="8">
        <v>8368633972</v>
      </c>
      <c r="L27" s="9">
        <v>1.47</v>
      </c>
      <c r="N27" s="8">
        <v>12957177000</v>
      </c>
      <c r="P27" s="25">
        <v>-6525649457</v>
      </c>
      <c r="Q27" s="25"/>
      <c r="S27" s="8">
        <v>-7236423929</v>
      </c>
      <c r="U27" s="8">
        <v>-804896386</v>
      </c>
      <c r="W27" s="9">
        <v>-0.12</v>
      </c>
    </row>
    <row r="28" spans="1:23" ht="21.75" customHeight="1" x14ac:dyDescent="0.4">
      <c r="A28" s="27" t="s">
        <v>109</v>
      </c>
      <c r="B28" s="27"/>
      <c r="D28" s="8">
        <v>0</v>
      </c>
      <c r="F28" s="8">
        <v>0</v>
      </c>
      <c r="H28" s="8">
        <v>0</v>
      </c>
      <c r="J28" s="8">
        <v>0</v>
      </c>
      <c r="L28" s="9">
        <v>0</v>
      </c>
      <c r="N28" s="8">
        <v>0</v>
      </c>
      <c r="P28" s="25">
        <v>0</v>
      </c>
      <c r="Q28" s="25"/>
      <c r="S28" s="8">
        <v>-3520059563</v>
      </c>
      <c r="U28" s="8">
        <v>-3520059563</v>
      </c>
      <c r="W28" s="9">
        <v>-0.52</v>
      </c>
    </row>
    <row r="29" spans="1:23" ht="21.75" customHeight="1" x14ac:dyDescent="0.4">
      <c r="A29" s="27" t="s">
        <v>22</v>
      </c>
      <c r="B29" s="27"/>
      <c r="D29" s="8">
        <v>0</v>
      </c>
      <c r="F29" s="8">
        <v>24135107662</v>
      </c>
      <c r="H29" s="8">
        <v>0</v>
      </c>
      <c r="J29" s="8">
        <v>24135107662</v>
      </c>
      <c r="L29" s="9">
        <v>4.25</v>
      </c>
      <c r="N29" s="8">
        <v>6459996600</v>
      </c>
      <c r="P29" s="25">
        <v>11593426322</v>
      </c>
      <c r="Q29" s="25"/>
      <c r="S29" s="8">
        <v>-3101435968</v>
      </c>
      <c r="U29" s="8">
        <v>14951986954</v>
      </c>
      <c r="W29" s="9">
        <v>2.19</v>
      </c>
    </row>
    <row r="30" spans="1:23" ht="21.75" customHeight="1" x14ac:dyDescent="0.4">
      <c r="A30" s="27" t="s">
        <v>110</v>
      </c>
      <c r="B30" s="27"/>
      <c r="D30" s="8">
        <v>0</v>
      </c>
      <c r="F30" s="8">
        <v>0</v>
      </c>
      <c r="H30" s="8">
        <v>0</v>
      </c>
      <c r="J30" s="8">
        <v>0</v>
      </c>
      <c r="L30" s="9">
        <v>0</v>
      </c>
      <c r="N30" s="8">
        <v>5940000000</v>
      </c>
      <c r="P30" s="25">
        <v>0</v>
      </c>
      <c r="Q30" s="25"/>
      <c r="S30" s="8">
        <v>-11455034580</v>
      </c>
      <c r="U30" s="8">
        <v>-5515034580</v>
      </c>
      <c r="W30" s="9">
        <v>-0.81</v>
      </c>
    </row>
    <row r="31" spans="1:23" ht="21.75" customHeight="1" x14ac:dyDescent="0.4">
      <c r="A31" s="27" t="s">
        <v>46</v>
      </c>
      <c r="B31" s="27"/>
      <c r="D31" s="8">
        <v>0</v>
      </c>
      <c r="F31" s="8">
        <v>6074724689</v>
      </c>
      <c r="H31" s="8">
        <v>0</v>
      </c>
      <c r="J31" s="8">
        <v>6074724689</v>
      </c>
      <c r="L31" s="9">
        <v>1.07</v>
      </c>
      <c r="N31" s="8">
        <v>11108336507</v>
      </c>
      <c r="P31" s="25">
        <v>-14440476823</v>
      </c>
      <c r="Q31" s="25"/>
      <c r="S31" s="8">
        <v>-24378665425</v>
      </c>
      <c r="U31" s="8">
        <v>-27710805741</v>
      </c>
      <c r="W31" s="9">
        <v>-4.0599999999999996</v>
      </c>
    </row>
    <row r="32" spans="1:23" ht="21.75" customHeight="1" x14ac:dyDescent="0.4">
      <c r="A32" s="27" t="s">
        <v>27</v>
      </c>
      <c r="B32" s="27"/>
      <c r="D32" s="8">
        <v>0</v>
      </c>
      <c r="F32" s="8">
        <v>20305303857</v>
      </c>
      <c r="H32" s="8">
        <v>0</v>
      </c>
      <c r="J32" s="8">
        <v>20305303857</v>
      </c>
      <c r="L32" s="9">
        <v>3.57</v>
      </c>
      <c r="N32" s="8">
        <v>0</v>
      </c>
      <c r="P32" s="25">
        <v>25687007840</v>
      </c>
      <c r="Q32" s="25"/>
      <c r="S32" s="8">
        <v>-5335</v>
      </c>
      <c r="U32" s="8">
        <v>25687002505</v>
      </c>
      <c r="W32" s="9">
        <v>3.76</v>
      </c>
    </row>
    <row r="33" spans="1:23" ht="21.75" customHeight="1" x14ac:dyDescent="0.4">
      <c r="A33" s="27" t="s">
        <v>44</v>
      </c>
      <c r="B33" s="27"/>
      <c r="D33" s="8">
        <v>0</v>
      </c>
      <c r="F33" s="8">
        <v>19098221383</v>
      </c>
      <c r="H33" s="8">
        <v>0</v>
      </c>
      <c r="J33" s="8">
        <v>19098221383</v>
      </c>
      <c r="L33" s="9">
        <v>3.36</v>
      </c>
      <c r="N33" s="8">
        <v>5150137650</v>
      </c>
      <c r="P33" s="25">
        <v>14351128601</v>
      </c>
      <c r="Q33" s="25"/>
      <c r="S33" s="8">
        <v>0</v>
      </c>
      <c r="U33" s="8">
        <v>19501266251</v>
      </c>
      <c r="W33" s="9">
        <v>2.85</v>
      </c>
    </row>
    <row r="34" spans="1:23" ht="21.75" customHeight="1" x14ac:dyDescent="0.4">
      <c r="A34" s="27" t="s">
        <v>39</v>
      </c>
      <c r="B34" s="27"/>
      <c r="D34" s="8">
        <v>0</v>
      </c>
      <c r="F34" s="8">
        <v>11516401827</v>
      </c>
      <c r="H34" s="8">
        <v>0</v>
      </c>
      <c r="J34" s="8">
        <v>11516401827</v>
      </c>
      <c r="L34" s="9">
        <v>2.0299999999999998</v>
      </c>
      <c r="N34" s="8">
        <v>3366558415</v>
      </c>
      <c r="P34" s="25">
        <v>-5706636494</v>
      </c>
      <c r="Q34" s="25"/>
      <c r="S34" s="8">
        <v>0</v>
      </c>
      <c r="U34" s="8">
        <v>-2340078079</v>
      </c>
      <c r="W34" s="9">
        <v>-0.34</v>
      </c>
    </row>
    <row r="35" spans="1:23" ht="21.75" customHeight="1" x14ac:dyDescent="0.4">
      <c r="A35" s="27" t="s">
        <v>29</v>
      </c>
      <c r="B35" s="27"/>
      <c r="D35" s="8">
        <v>0</v>
      </c>
      <c r="F35" s="8">
        <v>24404277110</v>
      </c>
      <c r="H35" s="8">
        <v>0</v>
      </c>
      <c r="J35" s="8">
        <v>24404277110</v>
      </c>
      <c r="L35" s="9">
        <v>4.3</v>
      </c>
      <c r="N35" s="8">
        <v>26720776000</v>
      </c>
      <c r="P35" s="25">
        <v>-7779862151</v>
      </c>
      <c r="Q35" s="25"/>
      <c r="S35" s="8">
        <v>0</v>
      </c>
      <c r="U35" s="8">
        <v>18940913849</v>
      </c>
      <c r="W35" s="9">
        <v>2.77</v>
      </c>
    </row>
    <row r="36" spans="1:23" ht="21.75" customHeight="1" x14ac:dyDescent="0.4">
      <c r="A36" s="27" t="s">
        <v>38</v>
      </c>
      <c r="B36" s="27"/>
      <c r="D36" s="8">
        <v>0</v>
      </c>
      <c r="F36" s="8">
        <v>12837811025</v>
      </c>
      <c r="H36" s="8">
        <v>0</v>
      </c>
      <c r="J36" s="8">
        <v>12837811025</v>
      </c>
      <c r="L36" s="9">
        <v>2.2599999999999998</v>
      </c>
      <c r="N36" s="8">
        <v>5653445927</v>
      </c>
      <c r="P36" s="25">
        <v>5910561268</v>
      </c>
      <c r="Q36" s="25"/>
      <c r="S36" s="8">
        <v>0</v>
      </c>
      <c r="U36" s="8">
        <v>11564007195</v>
      </c>
      <c r="W36" s="9">
        <v>1.69</v>
      </c>
    </row>
    <row r="37" spans="1:23" ht="21.75" customHeight="1" x14ac:dyDescent="0.4">
      <c r="A37" s="27" t="s">
        <v>47</v>
      </c>
      <c r="B37" s="27"/>
      <c r="D37" s="8">
        <v>0</v>
      </c>
      <c r="F37" s="8">
        <v>2637860659</v>
      </c>
      <c r="H37" s="8">
        <v>0</v>
      </c>
      <c r="J37" s="8">
        <v>2637860659</v>
      </c>
      <c r="L37" s="9">
        <v>0.46</v>
      </c>
      <c r="N37" s="8">
        <v>9772000000</v>
      </c>
      <c r="P37" s="25">
        <v>-23267669460</v>
      </c>
      <c r="Q37" s="25"/>
      <c r="S37" s="8">
        <v>0</v>
      </c>
      <c r="U37" s="8">
        <v>-13495669460</v>
      </c>
      <c r="W37" s="9">
        <v>-1.98</v>
      </c>
    </row>
    <row r="38" spans="1:23" ht="21.75" customHeight="1" x14ac:dyDescent="0.4">
      <c r="A38" s="27" t="s">
        <v>20</v>
      </c>
      <c r="B38" s="27"/>
      <c r="D38" s="8">
        <v>0</v>
      </c>
      <c r="F38" s="8">
        <v>41835513267</v>
      </c>
      <c r="H38" s="8">
        <v>0</v>
      </c>
      <c r="J38" s="8">
        <v>41835513267</v>
      </c>
      <c r="L38" s="9">
        <v>7.37</v>
      </c>
      <c r="N38" s="8">
        <v>5634100368</v>
      </c>
      <c r="P38" s="25">
        <v>53234374860</v>
      </c>
      <c r="Q38" s="25"/>
      <c r="S38" s="8">
        <v>0</v>
      </c>
      <c r="U38" s="8">
        <v>58868475228</v>
      </c>
      <c r="W38" s="9">
        <v>8.6199999999999992</v>
      </c>
    </row>
    <row r="39" spans="1:23" ht="21.75" customHeight="1" x14ac:dyDescent="0.4">
      <c r="A39" s="27" t="s">
        <v>36</v>
      </c>
      <c r="B39" s="27"/>
      <c r="D39" s="8">
        <v>0</v>
      </c>
      <c r="F39" s="8">
        <v>2450406692</v>
      </c>
      <c r="H39" s="8">
        <v>0</v>
      </c>
      <c r="J39" s="8">
        <v>2450406692</v>
      </c>
      <c r="L39" s="9">
        <v>0.43</v>
      </c>
      <c r="N39" s="8">
        <v>5152356000</v>
      </c>
      <c r="P39" s="25">
        <v>5540740788</v>
      </c>
      <c r="Q39" s="25"/>
      <c r="S39" s="8">
        <v>0</v>
      </c>
      <c r="U39" s="8">
        <v>10693096788</v>
      </c>
      <c r="W39" s="9">
        <v>1.56</v>
      </c>
    </row>
    <row r="40" spans="1:23" ht="21.75" customHeight="1" x14ac:dyDescent="0.4">
      <c r="A40" s="27" t="s">
        <v>40</v>
      </c>
      <c r="B40" s="27"/>
      <c r="D40" s="8">
        <v>0</v>
      </c>
      <c r="F40" s="8">
        <v>1587845789</v>
      </c>
      <c r="H40" s="8">
        <v>0</v>
      </c>
      <c r="J40" s="8">
        <v>1587845789</v>
      </c>
      <c r="L40" s="9">
        <v>0.28000000000000003</v>
      </c>
      <c r="N40" s="8">
        <v>60000000</v>
      </c>
      <c r="P40" s="25">
        <v>8941787790</v>
      </c>
      <c r="Q40" s="25"/>
      <c r="S40" s="8">
        <v>0</v>
      </c>
      <c r="U40" s="8">
        <v>9001787790</v>
      </c>
      <c r="W40" s="9">
        <v>1.32</v>
      </c>
    </row>
    <row r="41" spans="1:23" ht="21.75" customHeight="1" x14ac:dyDescent="0.4">
      <c r="A41" s="27" t="s">
        <v>32</v>
      </c>
      <c r="B41" s="27"/>
      <c r="D41" s="8">
        <v>0</v>
      </c>
      <c r="F41" s="8">
        <v>14347418283</v>
      </c>
      <c r="H41" s="8">
        <v>0</v>
      </c>
      <c r="J41" s="8">
        <v>14347418283</v>
      </c>
      <c r="L41" s="9">
        <v>2.5299999999999998</v>
      </c>
      <c r="N41" s="8">
        <v>0</v>
      </c>
      <c r="P41" s="25">
        <v>13556841055</v>
      </c>
      <c r="Q41" s="25"/>
      <c r="S41" s="8">
        <v>0</v>
      </c>
      <c r="U41" s="8">
        <v>13556841055</v>
      </c>
      <c r="W41" s="9">
        <v>1.98</v>
      </c>
    </row>
    <row r="42" spans="1:23" ht="21.75" customHeight="1" x14ac:dyDescent="0.4">
      <c r="A42" s="27" t="s">
        <v>34</v>
      </c>
      <c r="B42" s="27"/>
      <c r="D42" s="8">
        <v>0</v>
      </c>
      <c r="F42" s="8">
        <v>-59809569</v>
      </c>
      <c r="H42" s="8">
        <v>0</v>
      </c>
      <c r="J42" s="8">
        <v>-59809569</v>
      </c>
      <c r="L42" s="9">
        <v>-0.01</v>
      </c>
      <c r="N42" s="8">
        <v>0</v>
      </c>
      <c r="P42" s="25">
        <v>4628042330</v>
      </c>
      <c r="Q42" s="25"/>
      <c r="S42" s="8">
        <v>0</v>
      </c>
      <c r="U42" s="8">
        <v>4628042330</v>
      </c>
      <c r="W42" s="9">
        <v>0.68</v>
      </c>
    </row>
    <row r="43" spans="1:23" ht="21.75" customHeight="1" x14ac:dyDescent="0.4">
      <c r="A43" s="27" t="s">
        <v>45</v>
      </c>
      <c r="B43" s="27"/>
      <c r="D43" s="8">
        <v>0</v>
      </c>
      <c r="F43" s="8">
        <v>13293271088</v>
      </c>
      <c r="H43" s="8">
        <v>0</v>
      </c>
      <c r="J43" s="8">
        <v>13293271088</v>
      </c>
      <c r="L43" s="9">
        <v>2.34</v>
      </c>
      <c r="N43" s="8">
        <v>0</v>
      </c>
      <c r="P43" s="25">
        <v>25774079297</v>
      </c>
      <c r="Q43" s="25"/>
      <c r="S43" s="8">
        <v>0</v>
      </c>
      <c r="U43" s="8">
        <v>25774079297</v>
      </c>
      <c r="W43" s="9">
        <v>3.77</v>
      </c>
    </row>
    <row r="44" spans="1:23" ht="21.75" customHeight="1" x14ac:dyDescent="0.4">
      <c r="A44" s="27" t="s">
        <v>19</v>
      </c>
      <c r="B44" s="27"/>
      <c r="D44" s="8">
        <v>0</v>
      </c>
      <c r="F44" s="8">
        <v>31317724776</v>
      </c>
      <c r="H44" s="8">
        <v>0</v>
      </c>
      <c r="J44" s="8">
        <v>31317724776</v>
      </c>
      <c r="L44" s="9">
        <v>5.51</v>
      </c>
      <c r="N44" s="8">
        <v>0</v>
      </c>
      <c r="P44" s="25">
        <v>52982470389</v>
      </c>
      <c r="Q44" s="25"/>
      <c r="S44" s="8">
        <v>0</v>
      </c>
      <c r="U44" s="8">
        <v>52982470389</v>
      </c>
      <c r="W44" s="9">
        <v>7.75</v>
      </c>
    </row>
    <row r="45" spans="1:23" ht="21.75" customHeight="1" x14ac:dyDescent="0.4">
      <c r="A45" s="27" t="s">
        <v>33</v>
      </c>
      <c r="B45" s="27"/>
      <c r="D45" s="8">
        <v>0</v>
      </c>
      <c r="F45" s="8">
        <v>3484742502</v>
      </c>
      <c r="H45" s="8">
        <v>0</v>
      </c>
      <c r="J45" s="8">
        <v>3484742502</v>
      </c>
      <c r="L45" s="9">
        <v>0.61</v>
      </c>
      <c r="N45" s="8">
        <v>0</v>
      </c>
      <c r="P45" s="25">
        <v>23117840612</v>
      </c>
      <c r="Q45" s="25"/>
      <c r="S45" s="8">
        <v>0</v>
      </c>
      <c r="U45" s="8">
        <v>23117840612</v>
      </c>
      <c r="W45" s="9">
        <v>3.38</v>
      </c>
    </row>
    <row r="46" spans="1:23" ht="21.75" customHeight="1" x14ac:dyDescent="0.4">
      <c r="A46" s="27" t="s">
        <v>42</v>
      </c>
      <c r="B46" s="27"/>
      <c r="D46" s="8">
        <v>0</v>
      </c>
      <c r="F46" s="8">
        <v>15248925636</v>
      </c>
      <c r="H46" s="8">
        <v>0</v>
      </c>
      <c r="J46" s="8">
        <v>15248925636</v>
      </c>
      <c r="L46" s="9">
        <v>2.68</v>
      </c>
      <c r="N46" s="8">
        <v>0</v>
      </c>
      <c r="P46" s="25">
        <v>24010965021</v>
      </c>
      <c r="Q46" s="25"/>
      <c r="S46" s="8">
        <v>0</v>
      </c>
      <c r="U46" s="8">
        <v>24010965021</v>
      </c>
      <c r="W46" s="9">
        <v>3.51</v>
      </c>
    </row>
    <row r="47" spans="1:23" ht="21.75" customHeight="1" x14ac:dyDescent="0.4">
      <c r="A47" s="27" t="s">
        <v>35</v>
      </c>
      <c r="B47" s="27"/>
      <c r="D47" s="8">
        <v>0</v>
      </c>
      <c r="F47" s="8">
        <v>16186812377</v>
      </c>
      <c r="H47" s="8">
        <v>0</v>
      </c>
      <c r="J47" s="8">
        <v>16186812377</v>
      </c>
      <c r="L47" s="9">
        <v>2.85</v>
      </c>
      <c r="N47" s="8">
        <v>0</v>
      </c>
      <c r="P47" s="25">
        <v>29715970069</v>
      </c>
      <c r="Q47" s="25"/>
      <c r="S47" s="8">
        <v>0</v>
      </c>
      <c r="U47" s="8">
        <v>29715970069</v>
      </c>
      <c r="W47" s="9">
        <v>4.3499999999999996</v>
      </c>
    </row>
    <row r="48" spans="1:23" ht="21.75" customHeight="1" x14ac:dyDescent="0.4">
      <c r="A48" s="27" t="s">
        <v>48</v>
      </c>
      <c r="B48" s="27"/>
      <c r="D48" s="8">
        <v>0</v>
      </c>
      <c r="F48" s="8">
        <v>1032234604</v>
      </c>
      <c r="H48" s="8">
        <v>0</v>
      </c>
      <c r="J48" s="8">
        <v>1032234604</v>
      </c>
      <c r="L48" s="9">
        <v>0.18</v>
      </c>
      <c r="N48" s="8">
        <v>0</v>
      </c>
      <c r="P48" s="25">
        <v>17265895934</v>
      </c>
      <c r="Q48" s="25"/>
      <c r="S48" s="8">
        <v>0</v>
      </c>
      <c r="U48" s="8">
        <v>17265895934</v>
      </c>
      <c r="W48" s="9">
        <v>2.5299999999999998</v>
      </c>
    </row>
    <row r="49" spans="1:23" ht="21.75" customHeight="1" x14ac:dyDescent="0.4">
      <c r="A49" s="27" t="s">
        <v>51</v>
      </c>
      <c r="B49" s="27"/>
      <c r="D49" s="8">
        <v>0</v>
      </c>
      <c r="F49" s="8">
        <v>1936550894</v>
      </c>
      <c r="H49" s="8">
        <v>0</v>
      </c>
      <c r="J49" s="8">
        <v>1936550894</v>
      </c>
      <c r="L49" s="9">
        <v>0.34</v>
      </c>
      <c r="N49" s="8">
        <v>0</v>
      </c>
      <c r="P49" s="25">
        <v>1936550894</v>
      </c>
      <c r="Q49" s="25"/>
      <c r="S49" s="8">
        <v>0</v>
      </c>
      <c r="U49" s="8">
        <v>1936550894</v>
      </c>
      <c r="W49" s="9">
        <v>0.28000000000000003</v>
      </c>
    </row>
    <row r="50" spans="1:23" ht="21.75" customHeight="1" x14ac:dyDescent="0.4">
      <c r="A50" s="24" t="s">
        <v>50</v>
      </c>
      <c r="B50" s="24"/>
      <c r="D50" s="11">
        <v>0</v>
      </c>
      <c r="F50" s="11">
        <v>239429887</v>
      </c>
      <c r="H50" s="11">
        <v>0</v>
      </c>
      <c r="J50" s="11">
        <v>239429887</v>
      </c>
      <c r="L50" s="12">
        <v>0.04</v>
      </c>
      <c r="N50" s="11">
        <v>0</v>
      </c>
      <c r="P50" s="25">
        <v>239429885</v>
      </c>
      <c r="Q50" s="36"/>
      <c r="S50" s="11">
        <v>0</v>
      </c>
      <c r="U50" s="11">
        <v>239429885</v>
      </c>
      <c r="W50" s="12">
        <v>0.04</v>
      </c>
    </row>
    <row r="51" spans="1:23" ht="21.75" customHeight="1" thickBot="1" x14ac:dyDescent="0.45">
      <c r="A51" s="26" t="s">
        <v>52</v>
      </c>
      <c r="B51" s="26"/>
      <c r="D51" s="14">
        <v>6109945063</v>
      </c>
      <c r="F51" s="14">
        <f>SUM(F9:F50)</f>
        <v>527361171007</v>
      </c>
      <c r="H51" s="14">
        <f>SUM(H9:H50)</f>
        <v>33540243707</v>
      </c>
      <c r="J51" s="14">
        <v>547605138375</v>
      </c>
      <c r="L51" s="15">
        <v>96.39</v>
      </c>
      <c r="N51" s="14">
        <v>231416913036</v>
      </c>
      <c r="P51" s="37">
        <f>SUM(P9:Q50)</f>
        <v>526772586553</v>
      </c>
      <c r="Q51" s="37"/>
      <c r="S51" s="14">
        <v>-83090369082</v>
      </c>
      <c r="U51" s="14">
        <f>SUM(U9:U50)</f>
        <v>675099130507</v>
      </c>
      <c r="W51" s="15">
        <v>98.76</v>
      </c>
    </row>
    <row r="52" spans="1:23" ht="16.5" thickTop="1" x14ac:dyDescent="0.4">
      <c r="D52" s="22"/>
      <c r="F52" s="22"/>
      <c r="H52" s="22"/>
      <c r="J52" s="22"/>
      <c r="N52" s="22"/>
      <c r="Q52" s="22"/>
      <c r="S52" s="22"/>
    </row>
    <row r="53" spans="1:23" x14ac:dyDescent="0.4">
      <c r="N53" s="22"/>
    </row>
  </sheetData>
  <mergeCells count="9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</mergeCells>
  <pageMargins left="0.39" right="0.39" top="0.39" bottom="0.39" header="0" footer="0"/>
  <pageSetup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"/>
  <sheetViews>
    <sheetView rightToLeft="1" view="pageBreakPreview" zoomScale="130" zoomScaleNormal="100" zoomScaleSheetLayoutView="130" workbookViewId="0">
      <selection activeCell="B17" sqref="B17"/>
    </sheetView>
  </sheetViews>
  <sheetFormatPr defaultRowHeight="15.75" x14ac:dyDescent="0.4"/>
  <cols>
    <col min="1" max="1" width="6.5703125" style="18" bestFit="1" customWidth="1"/>
    <col min="2" max="2" width="40.28515625" style="18" customWidth="1"/>
    <col min="3" max="3" width="1.28515625" style="18" customWidth="1"/>
    <col min="4" max="4" width="27.7109375" style="18" bestFit="1" customWidth="1"/>
    <col min="5" max="5" width="1.28515625" style="18" customWidth="1"/>
    <col min="6" max="6" width="27.7109375" style="18" bestFit="1" customWidth="1"/>
    <col min="7" max="16384" width="9.140625" style="18"/>
  </cols>
  <sheetData>
    <row r="1" spans="1:6" ht="29.1" customHeight="1" x14ac:dyDescent="0.4">
      <c r="A1" s="32" t="s">
        <v>0</v>
      </c>
      <c r="B1" s="32"/>
      <c r="C1" s="32"/>
      <c r="D1" s="32"/>
      <c r="E1" s="32"/>
      <c r="F1" s="32"/>
    </row>
    <row r="2" spans="1:6" ht="21.75" customHeight="1" x14ac:dyDescent="0.4">
      <c r="A2" s="32" t="s">
        <v>81</v>
      </c>
      <c r="B2" s="32"/>
      <c r="C2" s="32"/>
      <c r="D2" s="32"/>
      <c r="E2" s="32"/>
      <c r="F2" s="32"/>
    </row>
    <row r="3" spans="1:6" ht="21.75" customHeight="1" x14ac:dyDescent="0.4">
      <c r="A3" s="32" t="s">
        <v>2</v>
      </c>
      <c r="B3" s="32"/>
      <c r="C3" s="32"/>
      <c r="D3" s="32"/>
      <c r="E3" s="32"/>
      <c r="F3" s="32"/>
    </row>
    <row r="4" spans="1:6" ht="14.45" customHeight="1" x14ac:dyDescent="0.4"/>
    <row r="5" spans="1:6" ht="14.45" customHeight="1" x14ac:dyDescent="0.4">
      <c r="A5" s="1" t="s">
        <v>111</v>
      </c>
      <c r="B5" s="33" t="s">
        <v>112</v>
      </c>
      <c r="C5" s="33"/>
      <c r="D5" s="33"/>
      <c r="E5" s="33"/>
      <c r="F5" s="33"/>
    </row>
    <row r="6" spans="1:6" ht="14.45" customHeight="1" x14ac:dyDescent="0.4">
      <c r="A6" s="1"/>
      <c r="B6" s="1"/>
      <c r="C6" s="1"/>
      <c r="D6" s="1"/>
      <c r="E6" s="1"/>
      <c r="F6" s="1"/>
    </row>
    <row r="7" spans="1:6" ht="14.45" customHeight="1" x14ac:dyDescent="0.4">
      <c r="A7" s="28" t="s">
        <v>113</v>
      </c>
      <c r="B7" s="28"/>
      <c r="D7" s="28" t="s">
        <v>96</v>
      </c>
      <c r="E7" s="28"/>
      <c r="F7" s="2" t="s">
        <v>97</v>
      </c>
    </row>
    <row r="8" spans="1:6" ht="21.75" customHeight="1" x14ac:dyDescent="0.4">
      <c r="A8" s="29" t="s">
        <v>75</v>
      </c>
      <c r="B8" s="29"/>
      <c r="D8" s="5">
        <v>0</v>
      </c>
      <c r="F8" s="5">
        <v>61390</v>
      </c>
    </row>
    <row r="9" spans="1:6" ht="21.75" customHeight="1" x14ac:dyDescent="0.4">
      <c r="A9" s="27" t="s">
        <v>75</v>
      </c>
      <c r="B9" s="27"/>
      <c r="D9" s="8">
        <v>21019</v>
      </c>
      <c r="F9" s="8">
        <v>3270660</v>
      </c>
    </row>
    <row r="10" spans="1:6" ht="21.75" customHeight="1" x14ac:dyDescent="0.4">
      <c r="A10" s="27" t="s">
        <v>77</v>
      </c>
      <c r="B10" s="27"/>
      <c r="D10" s="8">
        <v>14138</v>
      </c>
      <c r="F10" s="8">
        <v>149016</v>
      </c>
    </row>
    <row r="11" spans="1:6" ht="21.75" customHeight="1" x14ac:dyDescent="0.4">
      <c r="A11" s="27" t="s">
        <v>78</v>
      </c>
      <c r="B11" s="27"/>
      <c r="D11" s="8">
        <v>407486</v>
      </c>
      <c r="F11" s="8">
        <v>427630685</v>
      </c>
    </row>
    <row r="12" spans="1:6" ht="21.75" customHeight="1" x14ac:dyDescent="0.4">
      <c r="A12" s="27" t="s">
        <v>114</v>
      </c>
      <c r="B12" s="27"/>
      <c r="D12" s="8">
        <v>0</v>
      </c>
      <c r="F12" s="8">
        <v>348317</v>
      </c>
    </row>
    <row r="13" spans="1:6" ht="21.75" customHeight="1" x14ac:dyDescent="0.4">
      <c r="A13" s="24" t="s">
        <v>80</v>
      </c>
      <c r="B13" s="24"/>
      <c r="D13" s="11">
        <v>41435</v>
      </c>
      <c r="F13" s="11">
        <v>251449</v>
      </c>
    </row>
    <row r="14" spans="1:6" ht="21.75" customHeight="1" thickBot="1" x14ac:dyDescent="0.45">
      <c r="A14" s="26" t="s">
        <v>52</v>
      </c>
      <c r="B14" s="26"/>
      <c r="D14" s="14">
        <v>484078</v>
      </c>
      <c r="F14" s="14">
        <v>431711517</v>
      </c>
    </row>
  </sheetData>
  <mergeCells count="13">
    <mergeCell ref="A1:F1"/>
    <mergeCell ref="A2:F2"/>
    <mergeCell ref="A3:F3"/>
    <mergeCell ref="B5:F5"/>
    <mergeCell ref="D7:E7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45" zoomScaleNormal="115" zoomScaleSheetLayoutView="145" workbookViewId="0">
      <selection activeCell="D11" sqref="D11"/>
    </sheetView>
  </sheetViews>
  <sheetFormatPr defaultRowHeight="15.75" x14ac:dyDescent="0.4"/>
  <cols>
    <col min="1" max="1" width="6.5703125" style="18" bestFit="1" customWidth="1"/>
    <col min="2" max="2" width="41.5703125" style="18" customWidth="1"/>
    <col min="3" max="3" width="1.28515625" style="18" customWidth="1"/>
    <col min="4" max="4" width="12.140625" style="18" bestFit="1" customWidth="1"/>
    <col min="5" max="5" width="1.28515625" style="18" customWidth="1"/>
    <col min="6" max="6" width="13.85546875" style="18" bestFit="1" customWidth="1"/>
    <col min="7" max="7" width="0.28515625" style="18" customWidth="1"/>
    <col min="8" max="16384" width="9.140625" style="18"/>
  </cols>
  <sheetData>
    <row r="1" spans="1:6" ht="29.1" customHeight="1" x14ac:dyDescent="0.4">
      <c r="A1" s="32" t="s">
        <v>0</v>
      </c>
      <c r="B1" s="32"/>
      <c r="C1" s="32"/>
      <c r="D1" s="32"/>
      <c r="E1" s="32"/>
      <c r="F1" s="32"/>
    </row>
    <row r="2" spans="1:6" ht="21.75" customHeight="1" x14ac:dyDescent="0.4">
      <c r="A2" s="32" t="s">
        <v>81</v>
      </c>
      <c r="B2" s="32"/>
      <c r="C2" s="32"/>
      <c r="D2" s="32"/>
      <c r="E2" s="32"/>
      <c r="F2" s="32"/>
    </row>
    <row r="3" spans="1:6" ht="21.75" customHeight="1" x14ac:dyDescent="0.4">
      <c r="A3" s="32" t="s">
        <v>2</v>
      </c>
      <c r="B3" s="32"/>
      <c r="C3" s="32"/>
      <c r="D3" s="32"/>
      <c r="E3" s="32"/>
      <c r="F3" s="32"/>
    </row>
    <row r="4" spans="1:6" ht="14.45" customHeight="1" x14ac:dyDescent="0.4"/>
    <row r="5" spans="1:6" ht="29.1" customHeight="1" x14ac:dyDescent="0.4">
      <c r="A5" s="1" t="s">
        <v>115</v>
      </c>
      <c r="B5" s="33" t="s">
        <v>93</v>
      </c>
      <c r="C5" s="33"/>
      <c r="D5" s="33"/>
      <c r="E5" s="33"/>
      <c r="F5" s="33"/>
    </row>
    <row r="6" spans="1:6" ht="14.45" customHeight="1" x14ac:dyDescent="0.4">
      <c r="D6" s="2" t="s">
        <v>96</v>
      </c>
      <c r="F6" s="2" t="s">
        <v>9</v>
      </c>
    </row>
    <row r="7" spans="1:6" ht="14.45" customHeight="1" x14ac:dyDescent="0.4">
      <c r="A7" s="28" t="s">
        <v>93</v>
      </c>
      <c r="B7" s="28"/>
      <c r="D7" s="3" t="s">
        <v>70</v>
      </c>
      <c r="F7" s="3" t="s">
        <v>70</v>
      </c>
    </row>
    <row r="8" spans="1:6" ht="21.75" customHeight="1" x14ac:dyDescent="0.4">
      <c r="A8" s="29" t="s">
        <v>93</v>
      </c>
      <c r="B8" s="29"/>
      <c r="D8" s="5">
        <f>-227+616035476</f>
        <v>616035249</v>
      </c>
      <c r="F8" s="5">
        <v>2433915857</v>
      </c>
    </row>
    <row r="9" spans="1:6" ht="21.75" customHeight="1" x14ac:dyDescent="0.4">
      <c r="A9" s="24" t="s">
        <v>116</v>
      </c>
      <c r="B9" s="24"/>
      <c r="D9" s="11">
        <v>242839162</v>
      </c>
      <c r="F9" s="11">
        <v>310578596</v>
      </c>
    </row>
    <row r="10" spans="1:6" ht="21.75" customHeight="1" x14ac:dyDescent="0.4">
      <c r="A10" s="26" t="s">
        <v>52</v>
      </c>
      <c r="B10" s="26"/>
      <c r="D10" s="14">
        <f>SUM(D8:D9)</f>
        <v>858874411</v>
      </c>
      <c r="F10" s="14">
        <v>2744494453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1"/>
  <sheetViews>
    <sheetView rightToLeft="1" view="pageBreakPreview" zoomScale="85" zoomScaleNormal="100" zoomScaleSheetLayoutView="85" workbookViewId="0">
      <selection activeCell="Q22" sqref="Q22"/>
    </sheetView>
  </sheetViews>
  <sheetFormatPr defaultRowHeight="15.75" x14ac:dyDescent="0.4"/>
  <cols>
    <col min="1" max="1" width="24.140625" style="18" bestFit="1" customWidth="1"/>
    <col min="2" max="2" width="1.28515625" style="18" customWidth="1"/>
    <col min="3" max="3" width="17.140625" style="18" bestFit="1" customWidth="1"/>
    <col min="4" max="4" width="1.28515625" style="18" customWidth="1"/>
    <col min="5" max="5" width="28.42578125" style="18" bestFit="1" customWidth="1"/>
    <col min="6" max="6" width="1.28515625" style="18" customWidth="1"/>
    <col min="7" max="7" width="19.140625" style="18" bestFit="1" customWidth="1"/>
    <col min="8" max="8" width="1.28515625" style="18" customWidth="1"/>
    <col min="9" max="9" width="19.140625" style="18" bestFit="1" customWidth="1"/>
    <col min="10" max="10" width="1.28515625" style="18" customWidth="1"/>
    <col min="11" max="11" width="11.5703125" style="18" bestFit="1" customWidth="1"/>
    <col min="12" max="12" width="1.28515625" style="18" customWidth="1"/>
    <col min="13" max="13" width="20.140625" style="18" bestFit="1" customWidth="1"/>
    <col min="14" max="14" width="1.28515625" style="18" customWidth="1"/>
    <col min="15" max="15" width="19.140625" style="18" bestFit="1" customWidth="1"/>
    <col min="16" max="16" width="1.28515625" style="18" customWidth="1"/>
    <col min="17" max="17" width="14.42578125" style="18" bestFit="1" customWidth="1"/>
    <col min="18" max="18" width="1.28515625" style="18" customWidth="1"/>
    <col min="19" max="19" width="20.140625" style="18" bestFit="1" customWidth="1"/>
    <col min="20" max="20" width="0.28515625" style="18" customWidth="1"/>
    <col min="21" max="16384" width="9.140625" style="18"/>
  </cols>
  <sheetData>
    <row r="1" spans="1:19" ht="25.5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5.5" x14ac:dyDescent="0.4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5.5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5" spans="1:19" ht="24" x14ac:dyDescent="0.4">
      <c r="A5" s="33" t="s">
        <v>99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1" x14ac:dyDescent="0.4">
      <c r="A6" s="28" t="s">
        <v>54</v>
      </c>
      <c r="C6" s="28" t="s">
        <v>117</v>
      </c>
      <c r="D6" s="28"/>
      <c r="E6" s="28"/>
      <c r="F6" s="28"/>
      <c r="G6" s="28"/>
      <c r="I6" s="28" t="s">
        <v>96</v>
      </c>
      <c r="J6" s="28"/>
      <c r="K6" s="28"/>
      <c r="L6" s="28"/>
      <c r="M6" s="28"/>
      <c r="O6" s="28" t="s">
        <v>97</v>
      </c>
      <c r="P6" s="28"/>
      <c r="Q6" s="28"/>
      <c r="R6" s="28"/>
      <c r="S6" s="28"/>
    </row>
    <row r="7" spans="1:19" ht="21" x14ac:dyDescent="0.4">
      <c r="A7" s="28"/>
      <c r="C7" s="16" t="s">
        <v>118</v>
      </c>
      <c r="D7" s="19"/>
      <c r="E7" s="16" t="s">
        <v>119</v>
      </c>
      <c r="F7" s="19"/>
      <c r="G7" s="16" t="s">
        <v>120</v>
      </c>
      <c r="I7" s="16" t="s">
        <v>121</v>
      </c>
      <c r="J7" s="19"/>
      <c r="K7" s="16" t="s">
        <v>122</v>
      </c>
      <c r="L7" s="19"/>
      <c r="M7" s="16" t="s">
        <v>123</v>
      </c>
      <c r="O7" s="16" t="s">
        <v>121</v>
      </c>
      <c r="P7" s="19"/>
      <c r="Q7" s="16" t="s">
        <v>122</v>
      </c>
      <c r="R7" s="19"/>
      <c r="S7" s="16" t="s">
        <v>123</v>
      </c>
    </row>
    <row r="8" spans="1:19" ht="18.75" x14ac:dyDescent="0.4">
      <c r="A8" s="4" t="s">
        <v>44</v>
      </c>
      <c r="C8" s="4" t="s">
        <v>124</v>
      </c>
      <c r="E8" s="5">
        <v>4904893</v>
      </c>
      <c r="G8" s="5">
        <v>1050</v>
      </c>
      <c r="I8" s="5">
        <v>0</v>
      </c>
      <c r="K8" s="5">
        <v>0</v>
      </c>
      <c r="M8" s="5">
        <v>0</v>
      </c>
      <c r="O8" s="5">
        <v>5150137650</v>
      </c>
      <c r="Q8" s="5">
        <v>0</v>
      </c>
      <c r="S8" s="5">
        <f>O8-Q8</f>
        <v>5150137650</v>
      </c>
    </row>
    <row r="9" spans="1:19" ht="18.75" x14ac:dyDescent="0.4">
      <c r="A9" s="7" t="s">
        <v>24</v>
      </c>
      <c r="C9" s="7" t="s">
        <v>125</v>
      </c>
      <c r="E9" s="8">
        <v>12957177</v>
      </c>
      <c r="G9" s="8">
        <v>1000</v>
      </c>
      <c r="I9" s="8">
        <v>0</v>
      </c>
      <c r="K9" s="8">
        <v>0</v>
      </c>
      <c r="M9" s="8">
        <v>0</v>
      </c>
      <c r="O9" s="8">
        <v>12957177000</v>
      </c>
      <c r="Q9" s="8">
        <v>0</v>
      </c>
      <c r="S9" s="21">
        <f t="shared" ref="S9:S29" si="0">O9-Q9</f>
        <v>12957177000</v>
      </c>
    </row>
    <row r="10" spans="1:19" ht="18.75" x14ac:dyDescent="0.4">
      <c r="A10" s="7" t="s">
        <v>31</v>
      </c>
      <c r="C10" s="7" t="s">
        <v>126</v>
      </c>
      <c r="E10" s="8">
        <v>5735907</v>
      </c>
      <c r="G10" s="8">
        <v>2390</v>
      </c>
      <c r="I10" s="8">
        <v>0</v>
      </c>
      <c r="K10" s="8">
        <v>0</v>
      </c>
      <c r="M10" s="8">
        <v>0</v>
      </c>
      <c r="O10" s="8">
        <v>13708817730</v>
      </c>
      <c r="Q10" s="8">
        <v>0</v>
      </c>
      <c r="S10" s="21">
        <f t="shared" si="0"/>
        <v>13708817730</v>
      </c>
    </row>
    <row r="11" spans="1:19" ht="18.75" x14ac:dyDescent="0.4">
      <c r="A11" s="7" t="s">
        <v>43</v>
      </c>
      <c r="C11" s="7" t="s">
        <v>127</v>
      </c>
      <c r="E11" s="8">
        <v>13499999</v>
      </c>
      <c r="G11" s="8">
        <v>370</v>
      </c>
      <c r="I11" s="8">
        <v>0</v>
      </c>
      <c r="K11" s="8">
        <v>0</v>
      </c>
      <c r="M11" s="8">
        <v>0</v>
      </c>
      <c r="O11" s="8">
        <v>4994999630</v>
      </c>
      <c r="Q11" s="8">
        <v>0</v>
      </c>
      <c r="S11" s="21">
        <f t="shared" si="0"/>
        <v>4994999630</v>
      </c>
    </row>
    <row r="12" spans="1:19" ht="18.75" x14ac:dyDescent="0.4">
      <c r="A12" s="7" t="s">
        <v>39</v>
      </c>
      <c r="C12" s="7" t="s">
        <v>127</v>
      </c>
      <c r="E12" s="8">
        <v>29274421</v>
      </c>
      <c r="G12" s="8">
        <v>115</v>
      </c>
      <c r="I12" s="8">
        <v>0</v>
      </c>
      <c r="K12" s="8">
        <v>0</v>
      </c>
      <c r="M12" s="8">
        <v>0</v>
      </c>
      <c r="O12" s="8">
        <v>3366558415</v>
      </c>
      <c r="Q12" s="8">
        <v>0</v>
      </c>
      <c r="S12" s="21">
        <f t="shared" si="0"/>
        <v>3366558415</v>
      </c>
    </row>
    <row r="13" spans="1:19" ht="18.75" x14ac:dyDescent="0.4">
      <c r="A13" s="7" t="s">
        <v>29</v>
      </c>
      <c r="C13" s="7" t="s">
        <v>124</v>
      </c>
      <c r="E13" s="8">
        <v>13360388</v>
      </c>
      <c r="G13" s="8">
        <v>2000</v>
      </c>
      <c r="I13" s="8">
        <v>0</v>
      </c>
      <c r="K13" s="8">
        <v>0</v>
      </c>
      <c r="M13" s="8">
        <v>0</v>
      </c>
      <c r="O13" s="8">
        <v>26720776000</v>
      </c>
      <c r="Q13" s="8">
        <v>0</v>
      </c>
      <c r="S13" s="21">
        <f t="shared" si="0"/>
        <v>26720776000</v>
      </c>
    </row>
    <row r="14" spans="1:19" ht="18.75" x14ac:dyDescent="0.4">
      <c r="A14" s="7" t="s">
        <v>104</v>
      </c>
      <c r="C14" s="7" t="s">
        <v>125</v>
      </c>
      <c r="E14" s="8">
        <v>7100000</v>
      </c>
      <c r="G14" s="8">
        <v>1997</v>
      </c>
      <c r="I14" s="8">
        <v>0</v>
      </c>
      <c r="K14" s="8">
        <v>0</v>
      </c>
      <c r="M14" s="8">
        <v>0</v>
      </c>
      <c r="O14" s="8">
        <v>14178700000</v>
      </c>
      <c r="Q14" s="8">
        <v>0</v>
      </c>
      <c r="S14" s="21">
        <f t="shared" si="0"/>
        <v>14178700000</v>
      </c>
    </row>
    <row r="15" spans="1:19" ht="18.75" x14ac:dyDescent="0.4">
      <c r="A15" s="7" t="s">
        <v>38</v>
      </c>
      <c r="C15" s="7" t="s">
        <v>128</v>
      </c>
      <c r="E15" s="8">
        <v>5932246</v>
      </c>
      <c r="G15" s="8">
        <v>1000</v>
      </c>
      <c r="I15" s="8">
        <v>0</v>
      </c>
      <c r="K15" s="8">
        <v>0</v>
      </c>
      <c r="M15" s="8">
        <v>0</v>
      </c>
      <c r="O15" s="8">
        <v>5932246000</v>
      </c>
      <c r="Q15" s="8">
        <v>278800073</v>
      </c>
      <c r="S15" s="21">
        <f>O15-Q15</f>
        <v>5653445927</v>
      </c>
    </row>
    <row r="16" spans="1:19" ht="18.75" x14ac:dyDescent="0.4">
      <c r="A16" s="7" t="s">
        <v>37</v>
      </c>
      <c r="C16" s="7" t="s">
        <v>129</v>
      </c>
      <c r="E16" s="8">
        <v>51490851</v>
      </c>
      <c r="G16" s="8">
        <v>280</v>
      </c>
      <c r="I16" s="8">
        <v>0</v>
      </c>
      <c r="K16" s="8">
        <v>0</v>
      </c>
      <c r="M16" s="8">
        <v>0</v>
      </c>
      <c r="O16" s="8">
        <v>14417438280</v>
      </c>
      <c r="Q16" s="8">
        <v>0</v>
      </c>
      <c r="S16" s="21">
        <f t="shared" si="0"/>
        <v>14417438280</v>
      </c>
    </row>
    <row r="17" spans="1:19" ht="18.75" x14ac:dyDescent="0.4">
      <c r="A17" s="7" t="s">
        <v>47</v>
      </c>
      <c r="C17" s="7" t="s">
        <v>130</v>
      </c>
      <c r="E17" s="8">
        <v>6980000</v>
      </c>
      <c r="G17" s="8">
        <v>1400</v>
      </c>
      <c r="I17" s="8">
        <v>0</v>
      </c>
      <c r="K17" s="8">
        <v>0</v>
      </c>
      <c r="M17" s="8">
        <v>0</v>
      </c>
      <c r="O17" s="8">
        <v>9772000000</v>
      </c>
      <c r="Q17" s="8">
        <v>0</v>
      </c>
      <c r="S17" s="21">
        <f t="shared" si="0"/>
        <v>9772000000</v>
      </c>
    </row>
    <row r="18" spans="1:19" ht="18.75" x14ac:dyDescent="0.4">
      <c r="A18" s="7" t="s">
        <v>46</v>
      </c>
      <c r="C18" s="7" t="s">
        <v>125</v>
      </c>
      <c r="E18" s="8">
        <v>14200000</v>
      </c>
      <c r="G18" s="8">
        <v>800</v>
      </c>
      <c r="I18" s="8">
        <v>0</v>
      </c>
      <c r="K18" s="8">
        <v>0</v>
      </c>
      <c r="M18" s="8">
        <v>0</v>
      </c>
      <c r="O18" s="8">
        <v>11360000000</v>
      </c>
      <c r="Q18" s="8">
        <v>251663493</v>
      </c>
      <c r="S18" s="21">
        <f t="shared" si="0"/>
        <v>11108336507</v>
      </c>
    </row>
    <row r="19" spans="1:19" ht="18.75" x14ac:dyDescent="0.4">
      <c r="A19" s="7" t="s">
        <v>23</v>
      </c>
      <c r="C19" s="7" t="s">
        <v>131</v>
      </c>
      <c r="E19" s="8">
        <v>23350000</v>
      </c>
      <c r="G19" s="8">
        <v>1624</v>
      </c>
      <c r="I19" s="8">
        <v>0</v>
      </c>
      <c r="K19" s="8">
        <v>0</v>
      </c>
      <c r="M19" s="8">
        <v>0</v>
      </c>
      <c r="O19" s="8">
        <v>37920400000</v>
      </c>
      <c r="Q19" s="8">
        <v>0</v>
      </c>
      <c r="S19" s="21">
        <f t="shared" si="0"/>
        <v>37920400000</v>
      </c>
    </row>
    <row r="20" spans="1:19" ht="18.75" x14ac:dyDescent="0.4">
      <c r="A20" s="7" t="s">
        <v>20</v>
      </c>
      <c r="C20" s="7" t="s">
        <v>132</v>
      </c>
      <c r="E20" s="8">
        <v>6019338</v>
      </c>
      <c r="G20" s="8">
        <v>936</v>
      </c>
      <c r="I20" s="8">
        <v>0</v>
      </c>
      <c r="K20" s="8">
        <v>0</v>
      </c>
      <c r="M20" s="8">
        <v>0</v>
      </c>
      <c r="O20" s="8">
        <v>5634100368</v>
      </c>
      <c r="Q20" s="8">
        <v>0</v>
      </c>
      <c r="S20" s="21">
        <f t="shared" si="0"/>
        <v>5634100368</v>
      </c>
    </row>
    <row r="21" spans="1:19" ht="18.75" x14ac:dyDescent="0.4">
      <c r="A21" s="7" t="s">
        <v>21</v>
      </c>
      <c r="C21" s="7" t="s">
        <v>133</v>
      </c>
      <c r="E21" s="8">
        <v>1116426</v>
      </c>
      <c r="G21" s="8">
        <v>49000</v>
      </c>
      <c r="I21" s="8">
        <v>6140343000</v>
      </c>
      <c r="K21" s="8">
        <v>30397937</v>
      </c>
      <c r="M21" s="8">
        <v>6109945063</v>
      </c>
      <c r="O21" s="8">
        <v>27352437000</v>
      </c>
      <c r="Q21" s="8">
        <f>203322616</f>
        <v>203322616</v>
      </c>
      <c r="S21" s="21">
        <f t="shared" si="0"/>
        <v>27149114384</v>
      </c>
    </row>
    <row r="22" spans="1:19" ht="18.75" x14ac:dyDescent="0.4">
      <c r="A22" s="7" t="s">
        <v>36</v>
      </c>
      <c r="C22" s="7" t="s">
        <v>124</v>
      </c>
      <c r="E22" s="8">
        <v>1717452</v>
      </c>
      <c r="G22" s="8">
        <v>3000</v>
      </c>
      <c r="I22" s="8">
        <v>0</v>
      </c>
      <c r="K22" s="8">
        <v>0</v>
      </c>
      <c r="M22" s="8">
        <v>0</v>
      </c>
      <c r="O22" s="8">
        <v>5152356000</v>
      </c>
      <c r="Q22" s="8">
        <v>0</v>
      </c>
      <c r="S22" s="21">
        <f t="shared" si="0"/>
        <v>5152356000</v>
      </c>
    </row>
    <row r="23" spans="1:19" ht="18.75" x14ac:dyDescent="0.4">
      <c r="A23" s="7" t="s">
        <v>40</v>
      </c>
      <c r="C23" s="7" t="s">
        <v>124</v>
      </c>
      <c r="E23" s="8">
        <v>3000000</v>
      </c>
      <c r="G23" s="8">
        <v>20</v>
      </c>
      <c r="I23" s="8">
        <v>0</v>
      </c>
      <c r="K23" s="8">
        <v>0</v>
      </c>
      <c r="M23" s="8">
        <v>0</v>
      </c>
      <c r="O23" s="8">
        <v>60000000</v>
      </c>
      <c r="Q23" s="8">
        <v>0</v>
      </c>
      <c r="S23" s="21">
        <f t="shared" si="0"/>
        <v>60000000</v>
      </c>
    </row>
    <row r="24" spans="1:19" ht="18.75" x14ac:dyDescent="0.4">
      <c r="A24" s="7" t="s">
        <v>22</v>
      </c>
      <c r="C24" s="7" t="s">
        <v>132</v>
      </c>
      <c r="E24" s="8">
        <v>1899999</v>
      </c>
      <c r="G24" s="8">
        <v>3400</v>
      </c>
      <c r="I24" s="8">
        <v>0</v>
      </c>
      <c r="K24" s="8">
        <v>0</v>
      </c>
      <c r="M24" s="8">
        <v>0</v>
      </c>
      <c r="O24" s="8">
        <v>6459996600</v>
      </c>
      <c r="Q24" s="8">
        <v>0</v>
      </c>
      <c r="S24" s="21">
        <f t="shared" si="0"/>
        <v>6459996600</v>
      </c>
    </row>
    <row r="25" spans="1:19" ht="18.75" x14ac:dyDescent="0.4">
      <c r="A25" s="7" t="s">
        <v>28</v>
      </c>
      <c r="C25" s="7" t="s">
        <v>134</v>
      </c>
      <c r="E25" s="8">
        <v>14341989</v>
      </c>
      <c r="G25" s="8">
        <v>1100</v>
      </c>
      <c r="I25" s="8">
        <v>0</v>
      </c>
      <c r="K25" s="8">
        <v>0</v>
      </c>
      <c r="M25" s="8">
        <v>0</v>
      </c>
      <c r="O25" s="8">
        <v>15776187900</v>
      </c>
      <c r="Q25" s="8">
        <v>181581039</v>
      </c>
      <c r="S25" s="21">
        <f t="shared" si="0"/>
        <v>15594606861</v>
      </c>
    </row>
    <row r="26" spans="1:19" ht="18.75" x14ac:dyDescent="0.4">
      <c r="A26" s="7" t="s">
        <v>108</v>
      </c>
      <c r="C26" s="7" t="s">
        <v>125</v>
      </c>
      <c r="E26" s="8">
        <v>7123249</v>
      </c>
      <c r="G26" s="8">
        <v>700</v>
      </c>
      <c r="I26" s="8">
        <v>0</v>
      </c>
      <c r="K26" s="8">
        <v>0</v>
      </c>
      <c r="M26" s="8">
        <v>0</v>
      </c>
      <c r="O26" s="8">
        <v>4986274300</v>
      </c>
      <c r="Q26" s="8">
        <v>0</v>
      </c>
      <c r="S26" s="21">
        <f t="shared" si="0"/>
        <v>4986274300</v>
      </c>
    </row>
    <row r="27" spans="1:19" ht="18.75" x14ac:dyDescent="0.4">
      <c r="A27" s="7" t="s">
        <v>110</v>
      </c>
      <c r="C27" s="7" t="s">
        <v>135</v>
      </c>
      <c r="E27" s="8">
        <v>13200000</v>
      </c>
      <c r="G27" s="8">
        <v>450</v>
      </c>
      <c r="I27" s="8">
        <v>0</v>
      </c>
      <c r="K27" s="8">
        <v>0</v>
      </c>
      <c r="M27" s="8">
        <v>0</v>
      </c>
      <c r="O27" s="8">
        <v>5940000000</v>
      </c>
      <c r="Q27" s="8">
        <v>0</v>
      </c>
      <c r="S27" s="21">
        <f t="shared" si="0"/>
        <v>5940000000</v>
      </c>
    </row>
    <row r="28" spans="1:19" ht="18.75" x14ac:dyDescent="0.4">
      <c r="A28" s="7" t="s">
        <v>107</v>
      </c>
      <c r="C28" s="7" t="s">
        <v>136</v>
      </c>
      <c r="E28" s="8">
        <v>1500000</v>
      </c>
      <c r="G28" s="8">
        <v>150</v>
      </c>
      <c r="I28" s="8">
        <v>0</v>
      </c>
      <c r="K28" s="8">
        <v>0</v>
      </c>
      <c r="M28" s="8">
        <v>0</v>
      </c>
      <c r="O28" s="8">
        <v>225000000</v>
      </c>
      <c r="Q28" s="8">
        <v>0</v>
      </c>
      <c r="S28" s="21">
        <f t="shared" si="0"/>
        <v>225000000</v>
      </c>
    </row>
    <row r="29" spans="1:19" ht="18.75" x14ac:dyDescent="0.4">
      <c r="A29" s="10" t="s">
        <v>106</v>
      </c>
      <c r="C29" s="10" t="s">
        <v>137</v>
      </c>
      <c r="E29" s="11">
        <v>200000</v>
      </c>
      <c r="G29" s="11">
        <v>2350</v>
      </c>
      <c r="I29" s="11">
        <v>0</v>
      </c>
      <c r="K29" s="11">
        <v>0</v>
      </c>
      <c r="M29" s="11">
        <v>0</v>
      </c>
      <c r="O29" s="11">
        <v>470000000</v>
      </c>
      <c r="Q29" s="11">
        <v>0</v>
      </c>
      <c r="S29" s="21">
        <f t="shared" si="0"/>
        <v>470000000</v>
      </c>
    </row>
    <row r="30" spans="1:19" ht="21" x14ac:dyDescent="0.4">
      <c r="A30" s="13" t="s">
        <v>52</v>
      </c>
      <c r="C30" s="14"/>
      <c r="E30" s="14"/>
      <c r="G30" s="14"/>
      <c r="I30" s="14">
        <v>6140343000</v>
      </c>
      <c r="K30" s="14">
        <v>30397937</v>
      </c>
      <c r="M30" s="14">
        <v>6109945063</v>
      </c>
      <c r="O30" s="14">
        <f>SUM(O8:O29)</f>
        <v>232535602873</v>
      </c>
      <c r="Q30" s="14">
        <f>SUM(Q8:Q29)</f>
        <v>915367221</v>
      </c>
      <c r="S30" s="14">
        <f>SUM(S8:S29)</f>
        <v>231620235652</v>
      </c>
    </row>
    <row r="31" spans="1:19" x14ac:dyDescent="0.4">
      <c r="M31" s="22"/>
      <c r="S31" s="2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15" zoomScaleNormal="100" zoomScaleSheetLayoutView="115" workbookViewId="0">
      <selection activeCell="I27" sqref="I27"/>
    </sheetView>
  </sheetViews>
  <sheetFormatPr defaultRowHeight="15.75" x14ac:dyDescent="0.4"/>
  <cols>
    <col min="1" max="1" width="33.85546875" style="18" bestFit="1" customWidth="1"/>
    <col min="2" max="2" width="1.28515625" style="18" customWidth="1"/>
    <col min="3" max="3" width="9.85546875" style="18" bestFit="1" customWidth="1"/>
    <col min="4" max="4" width="1.28515625" style="18" customWidth="1"/>
    <col min="5" max="5" width="10.7109375" style="18" bestFit="1" customWidth="1"/>
    <col min="6" max="6" width="1.28515625" style="18" customWidth="1"/>
    <col min="7" max="7" width="11.140625" style="18" bestFit="1" customWidth="1"/>
    <col min="8" max="8" width="1.28515625" style="18" customWidth="1"/>
    <col min="9" max="9" width="12.140625" style="18" bestFit="1" customWidth="1"/>
    <col min="10" max="10" width="1.28515625" style="18" customWidth="1"/>
    <col min="11" max="11" width="10.7109375" style="18" bestFit="1" customWidth="1"/>
    <col min="12" max="12" width="1.28515625" style="18" customWidth="1"/>
    <col min="13" max="13" width="12.140625" style="18" bestFit="1" customWidth="1"/>
    <col min="14" max="14" width="0.28515625" style="18" customWidth="1"/>
    <col min="15" max="16384" width="9.140625" style="18"/>
  </cols>
  <sheetData>
    <row r="1" spans="1:13" ht="29.1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1.75" customHeight="1" x14ac:dyDescent="0.4">
      <c r="A2" s="32" t="s">
        <v>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1.75" customHeight="1" x14ac:dyDescent="0.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4"/>
    <row r="5" spans="1:13" ht="14.45" customHeight="1" x14ac:dyDescent="0.4">
      <c r="A5" s="33" t="s">
        <v>140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4.45" customHeight="1" x14ac:dyDescent="0.4">
      <c r="A6" s="28" t="s">
        <v>84</v>
      </c>
      <c r="C6" s="28" t="s">
        <v>96</v>
      </c>
      <c r="D6" s="28"/>
      <c r="E6" s="28"/>
      <c r="F6" s="28"/>
      <c r="G6" s="28"/>
      <c r="I6" s="28" t="s">
        <v>97</v>
      </c>
      <c r="J6" s="28"/>
      <c r="K6" s="28"/>
      <c r="L6" s="28"/>
      <c r="M6" s="28"/>
    </row>
    <row r="7" spans="1:13" ht="29.1" customHeight="1" x14ac:dyDescent="0.4">
      <c r="A7" s="28"/>
      <c r="C7" s="16" t="s">
        <v>138</v>
      </c>
      <c r="D7" s="19"/>
      <c r="E7" s="16" t="s">
        <v>122</v>
      </c>
      <c r="F7" s="19"/>
      <c r="G7" s="16" t="s">
        <v>139</v>
      </c>
      <c r="I7" s="16" t="s">
        <v>138</v>
      </c>
      <c r="J7" s="19"/>
      <c r="K7" s="16" t="s">
        <v>122</v>
      </c>
      <c r="L7" s="19"/>
      <c r="M7" s="16" t="s">
        <v>139</v>
      </c>
    </row>
    <row r="8" spans="1:13" ht="21.75" customHeight="1" x14ac:dyDescent="0.4">
      <c r="A8" s="4" t="s">
        <v>75</v>
      </c>
      <c r="C8" s="5">
        <v>0</v>
      </c>
      <c r="E8" s="5">
        <v>0</v>
      </c>
      <c r="G8" s="5">
        <v>0</v>
      </c>
      <c r="I8" s="5">
        <v>61390</v>
      </c>
      <c r="K8" s="5">
        <v>0</v>
      </c>
      <c r="M8" s="5">
        <v>61390</v>
      </c>
    </row>
    <row r="9" spans="1:13" ht="21.75" customHeight="1" x14ac:dyDescent="0.4">
      <c r="A9" s="7" t="s">
        <v>75</v>
      </c>
      <c r="C9" s="8">
        <v>21019</v>
      </c>
      <c r="E9" s="8">
        <v>0</v>
      </c>
      <c r="G9" s="8">
        <v>21019</v>
      </c>
      <c r="I9" s="8">
        <v>3270660</v>
      </c>
      <c r="K9" s="8">
        <v>0</v>
      </c>
      <c r="M9" s="8">
        <v>3270660</v>
      </c>
    </row>
    <row r="10" spans="1:13" ht="21.75" customHeight="1" x14ac:dyDescent="0.4">
      <c r="A10" s="7" t="s">
        <v>77</v>
      </c>
      <c r="C10" s="8">
        <v>14138</v>
      </c>
      <c r="E10" s="8">
        <v>0</v>
      </c>
      <c r="G10" s="8">
        <v>14138</v>
      </c>
      <c r="I10" s="8">
        <v>149016</v>
      </c>
      <c r="K10" s="8">
        <v>0</v>
      </c>
      <c r="M10" s="8">
        <v>149016</v>
      </c>
    </row>
    <row r="11" spans="1:13" ht="21.75" customHeight="1" x14ac:dyDescent="0.4">
      <c r="A11" s="7" t="s">
        <v>78</v>
      </c>
      <c r="C11" s="8">
        <v>407486</v>
      </c>
      <c r="E11" s="8">
        <v>0</v>
      </c>
      <c r="G11" s="8">
        <v>407486</v>
      </c>
      <c r="I11" s="8">
        <v>427630685</v>
      </c>
      <c r="K11" s="8">
        <v>0</v>
      </c>
      <c r="M11" s="8">
        <v>427630685</v>
      </c>
    </row>
    <row r="12" spans="1:13" ht="21.75" customHeight="1" x14ac:dyDescent="0.4">
      <c r="A12" s="7" t="s">
        <v>114</v>
      </c>
      <c r="C12" s="8">
        <v>0</v>
      </c>
      <c r="E12" s="8">
        <v>0</v>
      </c>
      <c r="G12" s="8">
        <v>0</v>
      </c>
      <c r="I12" s="8">
        <v>348317</v>
      </c>
      <c r="K12" s="8">
        <v>0</v>
      </c>
      <c r="M12" s="8">
        <v>348317</v>
      </c>
    </row>
    <row r="13" spans="1:13" ht="21.75" customHeight="1" x14ac:dyDescent="0.4">
      <c r="A13" s="10" t="s">
        <v>80</v>
      </c>
      <c r="C13" s="11">
        <v>41435</v>
      </c>
      <c r="E13" s="11">
        <v>0</v>
      </c>
      <c r="G13" s="11">
        <v>41435</v>
      </c>
      <c r="I13" s="11">
        <v>251449</v>
      </c>
      <c r="K13" s="11">
        <v>0</v>
      </c>
      <c r="M13" s="11">
        <v>251449</v>
      </c>
    </row>
    <row r="14" spans="1:13" ht="21.75" customHeight="1" x14ac:dyDescent="0.4">
      <c r="A14" s="13" t="s">
        <v>52</v>
      </c>
      <c r="C14" s="14">
        <v>484078</v>
      </c>
      <c r="E14" s="14">
        <v>0</v>
      </c>
      <c r="G14" s="14">
        <v>484078</v>
      </c>
      <c r="I14" s="14">
        <v>431711517</v>
      </c>
      <c r="K14" s="14">
        <v>0</v>
      </c>
      <c r="M14" s="14">
        <v>431711517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2025-12-23T06:20:13Z</dcterms:created>
  <dcterms:modified xsi:type="dcterms:W3CDTF">2025-12-24T10:36:07Z</dcterms:modified>
</cp:coreProperties>
</file>