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63EC2BB0-4705-4972-AAB6-D9B056ABBEE9}" xr6:coauthVersionLast="47" xr6:coauthVersionMax="47" xr10:uidLastSave="{00000000-0000-0000-0000-000000000000}"/>
  <bookViews>
    <workbookView xWindow="-120" yWindow="-120" windowWidth="29040" windowHeight="15840" tabRatio="746" firstSheet="1" activeTab="6" xr2:uid="{00000000-000D-0000-FFFF-FFFF00000000}"/>
  </bookViews>
  <sheets>
    <sheet name="صورت وضعیت" sheetId="1" state="hidden" r:id="rId1"/>
    <sheet name="سهام" sheetId="2" r:id="rId2"/>
    <sheet name="اوراق مشتقه" sheetId="3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سود سپرده بانکی" sheetId="18" r:id="rId8"/>
    <sheet name="درآمد" sheetId="8" r:id="rId9"/>
    <sheet name="درآمد سپرده بانکی" sheetId="13" r:id="rId10"/>
    <sheet name="سایر درآمدها" sheetId="14" r:id="rId11"/>
    <sheet name="درآمد سرمایه گذاری در سهام" sheetId="9" r:id="rId12"/>
    <sheet name="درآمد سرمایه گذاری در صندوق" sheetId="10" state="hidden" r:id="rId13"/>
    <sheet name="درآمد سرمایه گذاری در اوراق به" sheetId="11" state="hidden" r:id="rId14"/>
    <sheet name="مبالغ تخصیصی اوراق" sheetId="12" state="hidden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مشتقه'!$A$1:$AX$47</definedName>
    <definedName name="_xlnm.Print_Area" localSheetId="5">'تعدیل قیمت'!$A$1:$N$8</definedName>
    <definedName name="_xlnm.Print_Area" localSheetId="8">درآمد!$A$1:$K$13</definedName>
    <definedName name="_xlnm.Print_Area" localSheetId="19">'درآمد اعمال اختیار'!$A$1:$Z$8</definedName>
    <definedName name="_xlnm.Print_Area" localSheetId="9">'درآمد سپرده بانکی'!$A$1:$K$11</definedName>
    <definedName name="_xlnm.Print_Area" localSheetId="13">'درآمد سرمایه گذاری در اوراق به'!$A$1:$S$8</definedName>
    <definedName name="_xlnm.Print_Area" localSheetId="11">'درآمد سرمایه گذاری در سهام'!$A$1:$X$49</definedName>
    <definedName name="_xlnm.Print_Area" localSheetId="12">'درآمد سرمایه گذاری در صندوق'!$A$1:$W$8</definedName>
    <definedName name="_xlnm.Print_Area" localSheetId="15">'درآمد سود سهام'!$A$1:$T$30</definedName>
    <definedName name="_xlnm.Print_Area" localSheetId="16">'درآمد سود صندوق'!$A$1:$L$7</definedName>
    <definedName name="_xlnm.Print_Area" localSheetId="20">'درآمد ناشی از تغییر قیمت اوراق'!$A$1:$S$39</definedName>
    <definedName name="_xlnm.Print_Area" localSheetId="18">'درآمد ناشی از فروش'!$A$1:$S$30</definedName>
    <definedName name="_xlnm.Print_Area" localSheetId="10">'سایر درآمدها'!$A$1:$G$11</definedName>
    <definedName name="_xlnm.Print_Area" localSheetId="6">سپرده!$A$1:$M$12</definedName>
    <definedName name="_xlnm.Print_Area" localSheetId="17">'سود اوراق بهادار'!$A$1:$T$7</definedName>
    <definedName name="_xlnm.Print_Area" localSheetId="7">'سود سپرده بانکی'!$A$1:$N$11</definedName>
    <definedName name="_xlnm.Print_Area" localSheetId="1">سهام!$A$1:$AC$41</definedName>
    <definedName name="_xlnm.Print_Area" localSheetId="0">'صورت وضعیت'!$A$1:$C$6</definedName>
    <definedName name="_xlnm.Print_Area" localSheetId="14">'مبالغ تخصیصی اوراق'!$A$1:$R$50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E11" i="13" l="1"/>
  <c r="F11" i="13"/>
  <c r="G11" i="13"/>
  <c r="H11" i="13"/>
  <c r="J10" i="13" s="1"/>
  <c r="I11" i="13"/>
  <c r="D11" i="13"/>
  <c r="D11" i="18"/>
  <c r="E11" i="18"/>
  <c r="F11" i="18"/>
  <c r="G11" i="18"/>
  <c r="H11" i="18"/>
  <c r="I11" i="18"/>
  <c r="J11" i="18"/>
  <c r="K11" i="18"/>
  <c r="L11" i="18"/>
  <c r="M11" i="18"/>
  <c r="N11" i="18"/>
  <c r="C11" i="18"/>
  <c r="L12" i="7"/>
  <c r="L10" i="7"/>
  <c r="L11" i="7"/>
  <c r="L9" i="7"/>
  <c r="J12" i="7"/>
  <c r="H12" i="7"/>
  <c r="F12" i="7"/>
  <c r="D12" i="7"/>
  <c r="E12" i="7"/>
  <c r="G12" i="7"/>
  <c r="I12" i="7"/>
  <c r="K12" i="7"/>
  <c r="H12" i="8"/>
  <c r="F12" i="8"/>
  <c r="J9" i="8"/>
  <c r="J10" i="8"/>
  <c r="J11" i="8"/>
  <c r="J12" i="8"/>
  <c r="I39" i="21"/>
  <c r="Q39" i="21"/>
  <c r="W13" i="9"/>
  <c r="W15" i="9"/>
  <c r="W16" i="9"/>
  <c r="W17" i="9"/>
  <c r="W21" i="9"/>
  <c r="W23" i="9"/>
  <c r="W24" i="9"/>
  <c r="W25" i="9"/>
  <c r="W29" i="9"/>
  <c r="W31" i="9"/>
  <c r="W32" i="9"/>
  <c r="W33" i="9"/>
  <c r="W37" i="9"/>
  <c r="W39" i="9"/>
  <c r="W40" i="9"/>
  <c r="W41" i="9"/>
  <c r="W45" i="9"/>
  <c r="W47" i="9"/>
  <c r="W48" i="9"/>
  <c r="W9" i="9"/>
  <c r="U49" i="9"/>
  <c r="W10" i="9" s="1"/>
  <c r="F49" i="9"/>
  <c r="D49" i="9"/>
  <c r="J10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9" i="9"/>
  <c r="H11" i="9"/>
  <c r="H49" i="9" s="1"/>
  <c r="G30" i="19"/>
  <c r="I10" i="19"/>
  <c r="F30" i="19"/>
  <c r="H30" i="19"/>
  <c r="E10" i="19"/>
  <c r="E30" i="19" s="1"/>
  <c r="I30" i="19" s="1"/>
  <c r="F9" i="13"/>
  <c r="F10" i="13"/>
  <c r="AB41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10" i="2"/>
  <c r="AB9" i="2"/>
  <c r="J41" i="2"/>
  <c r="Z41" i="2"/>
  <c r="J9" i="13" l="1"/>
  <c r="J11" i="13" s="1"/>
  <c r="J11" i="9"/>
  <c r="W46" i="9"/>
  <c r="W38" i="9"/>
  <c r="W30" i="9"/>
  <c r="W22" i="9"/>
  <c r="W14" i="9"/>
  <c r="W44" i="9"/>
  <c r="W36" i="9"/>
  <c r="W28" i="9"/>
  <c r="W20" i="9"/>
  <c r="W12" i="9"/>
  <c r="W43" i="9"/>
  <c r="W35" i="9"/>
  <c r="W27" i="9"/>
  <c r="W19" i="9"/>
  <c r="W11" i="9"/>
  <c r="W49" i="9" s="1"/>
  <c r="W42" i="9"/>
  <c r="W34" i="9"/>
  <c r="W26" i="9"/>
  <c r="W18" i="9"/>
  <c r="J49" i="9" l="1"/>
  <c r="L15" i="9" l="1"/>
  <c r="L23" i="9"/>
  <c r="L31" i="9"/>
  <c r="L39" i="9"/>
  <c r="L47" i="9"/>
  <c r="L25" i="9"/>
  <c r="L17" i="9"/>
  <c r="L19" i="9"/>
  <c r="L27" i="9"/>
  <c r="L35" i="9"/>
  <c r="L43" i="9"/>
  <c r="F8" i="8"/>
  <c r="L9" i="9"/>
  <c r="L13" i="9"/>
  <c r="L21" i="9"/>
  <c r="L29" i="9"/>
  <c r="L37" i="9"/>
  <c r="L45" i="9"/>
  <c r="L41" i="9"/>
  <c r="L33" i="9"/>
  <c r="L28" i="9"/>
  <c r="L26" i="9"/>
  <c r="L38" i="9"/>
  <c r="L16" i="9"/>
  <c r="L14" i="9"/>
  <c r="L10" i="9"/>
  <c r="L18" i="9"/>
  <c r="L30" i="9"/>
  <c r="L48" i="9"/>
  <c r="L44" i="9"/>
  <c r="L32" i="9"/>
  <c r="L22" i="9"/>
  <c r="L40" i="9"/>
  <c r="L36" i="9"/>
  <c r="L20" i="9"/>
  <c r="L12" i="9"/>
  <c r="L42" i="9"/>
  <c r="L24" i="9"/>
  <c r="L34" i="9"/>
  <c r="L46" i="9"/>
  <c r="L11" i="9"/>
  <c r="F13" i="8" l="1"/>
  <c r="J8" i="8"/>
  <c r="J13" i="8" s="1"/>
  <c r="L49" i="9"/>
  <c r="H10" i="8" l="1"/>
  <c r="H11" i="8"/>
  <c r="H9" i="8"/>
  <c r="H8" i="8"/>
  <c r="H13" i="8" s="1"/>
</calcChain>
</file>

<file path=xl/sharedStrings.xml><?xml version="1.0" encoding="utf-8"?>
<sst xmlns="http://schemas.openxmlformats.org/spreadsheetml/2006/main" count="581" uniqueCount="221">
  <si>
    <t>صندوق سرمايه گذاري مشترک يکم سامان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</si>
  <si>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</si>
  <si>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</si>
  <si>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</si>
  <si>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</si>
  <si>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</si>
  <si>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</si>
  <si>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</si>
  <si>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</si>
  <si>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</si>
  <si>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</si>
  <si>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</si>
  <si>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</si>
  <si>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</si>
  <si>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</si>
  <si>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</si>
  <si>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</si>
  <si>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</si>
  <si>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</si>
  <si>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</si>
  <si>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</si>
  <si>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</si>
  <si>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</si>
  <si>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</si>
  <si>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</si>
  <si>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</si>
  <si>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</si>
  <si>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</si>
  <si>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</si>
  <si>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</si>
  <si>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</si>
  <si>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</si>
  <si>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</si>
  <si>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</si>
  <si>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</si>
  <si>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</si>
  <si>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</si>
  <si>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</si>
  <si>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</si>
  <si>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</si>
  <si>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</si>
  <si>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</si>
  <si>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</si>
  <si>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</si>
  <si>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</si>
  <si>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</si>
  <si>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</si>
  <si>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</si>
  <si>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ح . سرمایه‌گذاری‌ سپه‌</t>
  </si>
  <si>
    <t>کشت وصنعت و دامپروری پگاه فارس</t>
  </si>
  <si>
    <t>سرمایه‌گذاری‌غدیر(هلدینگ‌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</si>
  <si>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</si>
  <si>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</si>
  <si>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</si>
  <si>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</si>
  <si>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</si>
  <si>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</si>
  <si>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</si>
  <si>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</si>
  <si>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</si>
  <si>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</si>
  <si>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</si>
  <si>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</si>
  <si>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</si>
  <si>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</si>
  <si>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</si>
  <si>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</si>
  <si>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</si>
  <si>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</si>
  <si>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</si>
  <si>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</si>
  <si>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</si>
  <si>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</si>
  <si>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</si>
  <si>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</si>
  <si>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</si>
  <si>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</si>
  <si>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</si>
  <si>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</si>
  <si>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</si>
  <si>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</si>
  <si>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</si>
  <si>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</si>
  <si>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</si>
  <si>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</si>
  <si>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</si>
  <si>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</si>
  <si>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</si>
  <si>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</si>
  <si>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</si>
  <si>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</si>
  <si>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</si>
  <si>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</si>
  <si>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</si>
  <si>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</si>
  <si>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</si>
  <si>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</si>
  <si>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</si>
  <si>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</si>
  <si>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</si>
  <si>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</si>
  <si>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</si>
  <si>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</si>
  <si>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</si>
  <si>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</si>
  <si>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</si>
  <si>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</si>
  <si>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</si>
  <si>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</si>
  <si>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</si>
  <si>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</si>
  <si>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</si>
  <si>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</si>
  <si>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</si>
  <si>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</si>
  <si>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</si>
  <si>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</si>
  <si>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</si>
  <si>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</si>
  <si>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</si>
  <si>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</si>
  <si>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الکترونیک مادیران</t>
  </si>
  <si>
    <t>ح . کاشی‌ الوند</t>
  </si>
  <si>
    <t>ایمن خودرو شرق</t>
  </si>
  <si>
    <t>پتروشیمی فناوران</t>
  </si>
  <si>
    <t>پویا</t>
  </si>
  <si>
    <t>صنایع مس افق کرمان</t>
  </si>
  <si>
    <t>گروه انتخاب الکترونیک آرمان</t>
  </si>
  <si>
    <t>گروه مالی صبا تامین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</si>
  <si>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</si>
  <si>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</si>
  <si>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</si>
  <si>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</si>
  <si>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</si>
  <si>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</si>
  <si>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</si>
  <si>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</si>
  <si>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</si>
  <si>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</si>
  <si>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</si>
  <si>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</si>
  <si>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</si>
  <si>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</si>
  <si>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</si>
  <si>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</si>
  <si>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</si>
  <si>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</si>
  <si>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</si>
  <si>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</si>
  <si>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</si>
  <si>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</si>
  <si>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</si>
  <si>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</si>
  <si>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</si>
  <si>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</si>
  <si>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</si>
  <si>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</si>
  <si>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</si>
  <si>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</si>
  <si>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</si>
  <si>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</si>
  <si>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</si>
  <si>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</si>
  <si>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</si>
  <si>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</si>
  <si>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</si>
  <si>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</si>
  <si>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</si>
  <si>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</si>
  <si>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</si>
  <si>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</si>
  <si>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</si>
  <si>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</si>
  <si>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</si>
  <si>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</si>
  <si>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</si>
  <si>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</si>
  <si>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</si>
  <si>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</si>
  <si>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1404/08/24</t>
  </si>
  <si>
    <t>1404/05/13</t>
  </si>
  <si>
    <t>1404/05/04</t>
  </si>
  <si>
    <t>1404/04/29</t>
  </si>
  <si>
    <t>1404/05/08</t>
  </si>
  <si>
    <t>1404/06/23</t>
  </si>
  <si>
    <t>1404/06/17</t>
  </si>
  <si>
    <t>1404/06/31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</si>
  <si>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</si>
  <si>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</si>
  <si>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</si>
  <si>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</si>
  <si>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</si>
  <si>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</si>
  <si>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</si>
  <si>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</si>
  <si>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</si>
  <si>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</si>
  <si>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</si>
  <si>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</si>
  <si>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</si>
  <si>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</si>
  <si>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</si>
  <si>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</si>
  <si>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</si>
  <si>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</si>
  <si>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</si>
  <si>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</si>
  <si>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</si>
  <si>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</si>
  <si>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</si>
  <si>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</si>
  <si>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</si>
  <si>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</si>
  <si>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</si>
  <si>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</si>
  <si>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</si>
  <si>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بانک سامان </t>
  </si>
  <si>
    <t>سپرده کوتاه مدت بانک تجارت</t>
  </si>
  <si>
    <t>سپرده کوتاه مدت بانک خاورمیانه</t>
  </si>
  <si>
    <t xml:space="preserve">سپرده کوتاه مدت بانک تجارت 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</si>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</sst>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5" formatCode="_ * #,##0_-_ ;_ * #,##0\-_ ;_ * &quot;-&quot;??_-_ ;_ @_ 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1"/>
      <color rgb="FF262626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3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3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7" t="s">
        <v>0</v>
      </c>
      <c r="B1" s="37"/>
      <c r="C1" s="37"/>
    </row>
    <row r="2" spans="1:3" ht="21.75" customHeight="1">
      <c r="A2" s="37" t="s">
        <v>1</v>
      </c>
      <c r="B2" s="37"/>
      <c r="C2" s="37"/>
    </row>
    <row r="3" spans="1:3" ht="21.75" customHeight="1">
      <c r="A3" s="37" t="s">
        <v>2</v>
      </c>
      <c r="B3" s="37"/>
      <c r="C3" s="37"/>
    </row>
    <row r="4" spans="1:3" ht="7.35" customHeight="1"/>
    <row r="5" spans="1:3" ht="123.6" customHeight="1">
      <c r="B5" s="38"/>
    </row>
    <row r="6" spans="1:3" ht="123.6" customHeight="1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2"/>
  <sheetViews>
    <sheetView rightToLeft="1" workbookViewId="0">
      <selection activeCell="B22" sqref="B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4.28515625" customWidth="1"/>
  </cols>
  <sheetData>
    <row r="1" spans="1:2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20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</row>
    <row r="3" spans="1:2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20" ht="14.45" customHeight="1"/>
    <row r="5" spans="1:20" ht="14.45" customHeight="1">
      <c r="A5" s="1" t="s">
        <v>160</v>
      </c>
      <c r="B5" s="39" t="s">
        <v>161</v>
      </c>
      <c r="C5" s="39"/>
      <c r="D5" s="39"/>
      <c r="E5" s="39"/>
      <c r="F5" s="39"/>
      <c r="G5" s="39"/>
      <c r="H5" s="39"/>
      <c r="I5" s="39"/>
      <c r="J5" s="39"/>
    </row>
    <row r="6" spans="1:20" ht="14.45" customHeight="1">
      <c r="D6" s="40" t="s">
        <v>115</v>
      </c>
      <c r="E6" s="40"/>
      <c r="F6" s="40"/>
      <c r="H6" s="40" t="s">
        <v>116</v>
      </c>
      <c r="I6" s="40"/>
      <c r="J6" s="40"/>
    </row>
    <row r="7" spans="1:20" ht="36.4" customHeight="1">
      <c r="A7" s="40" t="s">
        <v>162</v>
      </c>
      <c r="B7" s="40"/>
      <c r="D7" s="11" t="s">
        <v>163</v>
      </c>
      <c r="E7" s="3"/>
      <c r="F7" s="11" t="s">
        <v>164</v>
      </c>
      <c r="H7" s="11" t="s">
        <v>163</v>
      </c>
      <c r="I7" s="3"/>
      <c r="J7" s="11" t="s">
        <v>164</v>
      </c>
    </row>
    <row r="8" spans="1:20" ht="21.75" customHeight="1">
      <c r="A8" s="42" t="s">
        <v>216</v>
      </c>
      <c r="B8" s="42"/>
      <c r="D8" s="21">
        <v>120933</v>
      </c>
      <c r="E8" s="17"/>
      <c r="F8" s="22">
        <v>11.659418075168746</v>
      </c>
      <c r="G8" s="17"/>
      <c r="H8" s="21">
        <v>3655923</v>
      </c>
      <c r="J8" s="22">
        <v>0.84779461355194519</v>
      </c>
      <c r="N8" s="58"/>
      <c r="O8" s="59"/>
      <c r="P8" s="60"/>
      <c r="Q8" s="59"/>
      <c r="R8" s="58"/>
      <c r="S8" s="61"/>
      <c r="T8" s="60"/>
    </row>
    <row r="9" spans="1:20" ht="21.75" customHeight="1">
      <c r="A9" s="44" t="s">
        <v>219</v>
      </c>
      <c r="B9" s="44"/>
      <c r="D9" s="21">
        <v>870625</v>
      </c>
      <c r="E9" s="17"/>
      <c r="F9" s="22">
        <f>D9/$D$11*100</f>
        <v>83.93888237035209</v>
      </c>
      <c r="G9" s="17"/>
      <c r="H9" s="21">
        <v>427223199</v>
      </c>
      <c r="J9" s="22">
        <f>H9/$H$11*100</f>
        <v>99.071432001338849</v>
      </c>
      <c r="N9" s="58"/>
      <c r="O9" s="59"/>
      <c r="P9" s="60"/>
      <c r="Q9" s="59"/>
      <c r="R9" s="58"/>
      <c r="S9" s="61"/>
      <c r="T9" s="60"/>
    </row>
    <row r="10" spans="1:20" ht="21.75" customHeight="1">
      <c r="A10" s="44" t="s">
        <v>220</v>
      </c>
      <c r="B10" s="44"/>
      <c r="D10" s="21">
        <v>45655</v>
      </c>
      <c r="E10" s="17"/>
      <c r="F10" s="22">
        <f>D10/$D$11*100</f>
        <v>4.4016995544791664</v>
      </c>
      <c r="G10" s="17"/>
      <c r="H10" s="21">
        <v>348317</v>
      </c>
      <c r="J10" s="22">
        <f>H10/$H$11*100</f>
        <v>8.0773385109197557E-2</v>
      </c>
    </row>
    <row r="11" spans="1:20" ht="21.75" customHeight="1" thickBot="1">
      <c r="A11" s="46" t="s">
        <v>51</v>
      </c>
      <c r="B11" s="46"/>
      <c r="D11" s="28">
        <f>SUM(D8:D10)</f>
        <v>1037213</v>
      </c>
      <c r="E11" s="28">
        <f t="shared" ref="E11:J11" si="0">SUM(E8:E10)</f>
        <v>0</v>
      </c>
      <c r="F11" s="28">
        <f t="shared" si="0"/>
        <v>100</v>
      </c>
      <c r="G11" s="28">
        <f t="shared" si="0"/>
        <v>0</v>
      </c>
      <c r="H11" s="28">
        <f t="shared" si="0"/>
        <v>431227439</v>
      </c>
      <c r="I11" s="28">
        <f t="shared" si="0"/>
        <v>0</v>
      </c>
      <c r="J11" s="28">
        <f t="shared" si="0"/>
        <v>99.999999999999986</v>
      </c>
    </row>
    <row r="12" spans="1:20" ht="13.5" thickTop="1"/>
  </sheetData>
  <mergeCells count="11">
    <mergeCell ref="A10:B10"/>
    <mergeCell ref="A11:B11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11" sqref="D11: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7" t="s">
        <v>0</v>
      </c>
      <c r="B1" s="37"/>
      <c r="C1" s="37"/>
      <c r="D1" s="37"/>
      <c r="E1" s="37"/>
      <c r="F1" s="37"/>
    </row>
    <row r="2" spans="1:6" ht="21.75" customHeight="1">
      <c r="A2" s="37" t="s">
        <v>96</v>
      </c>
      <c r="B2" s="37"/>
      <c r="C2" s="37"/>
      <c r="D2" s="37"/>
      <c r="E2" s="37"/>
      <c r="F2" s="37"/>
    </row>
    <row r="3" spans="1:6" ht="21.75" customHeight="1">
      <c r="A3" s="37" t="s">
        <v>2</v>
      </c>
      <c r="B3" s="37"/>
      <c r="C3" s="37"/>
      <c r="D3" s="37"/>
      <c r="E3" s="37"/>
      <c r="F3" s="37"/>
    </row>
    <row r="4" spans="1:6" ht="14.45" customHeight="1"/>
    <row r="5" spans="1:6" ht="29.1" customHeight="1">
      <c r="A5" s="1" t="s">
        <v>165</v>
      </c>
      <c r="B5" s="39" t="s">
        <v>111</v>
      </c>
      <c r="C5" s="39"/>
      <c r="D5" s="39"/>
      <c r="E5" s="39"/>
      <c r="F5" s="39"/>
    </row>
    <row r="6" spans="1:6" ht="14.45" customHeight="1">
      <c r="D6" s="2" t="s">
        <v>115</v>
      </c>
      <c r="F6" s="2" t="s">
        <v>9</v>
      </c>
    </row>
    <row r="7" spans="1:6" ht="14.45" customHeight="1">
      <c r="A7" s="40" t="s">
        <v>111</v>
      </c>
      <c r="B7" s="40"/>
      <c r="D7" s="4" t="s">
        <v>93</v>
      </c>
      <c r="F7" s="4" t="s">
        <v>93</v>
      </c>
    </row>
    <row r="8" spans="1:6" ht="21.75" customHeight="1">
      <c r="A8" s="42" t="s">
        <v>111</v>
      </c>
      <c r="B8" s="42"/>
      <c r="D8" s="15">
        <v>563900</v>
      </c>
      <c r="E8" s="17"/>
      <c r="F8" s="15">
        <v>2433916084</v>
      </c>
    </row>
    <row r="9" spans="1:6" ht="21.75" customHeight="1">
      <c r="A9" s="44" t="s">
        <v>166</v>
      </c>
      <c r="B9" s="44"/>
      <c r="D9" s="21">
        <v>0</v>
      </c>
      <c r="E9" s="17"/>
      <c r="F9" s="21">
        <v>0</v>
      </c>
    </row>
    <row r="10" spans="1:6" ht="21.75" customHeight="1">
      <c r="A10" s="47" t="s">
        <v>167</v>
      </c>
      <c r="B10" s="47"/>
      <c r="D10" s="23">
        <v>18330944</v>
      </c>
      <c r="E10" s="17"/>
      <c r="F10" s="23">
        <v>67739434</v>
      </c>
    </row>
    <row r="11" spans="1:6" ht="21.75" customHeight="1">
      <c r="A11" s="46" t="s">
        <v>51</v>
      </c>
      <c r="B11" s="46"/>
      <c r="D11" s="28">
        <v>18894844</v>
      </c>
      <c r="E11" s="17"/>
      <c r="F11" s="28">
        <v>2501655518</v>
      </c>
    </row>
    <row r="12" spans="1:6">
      <c r="D12" s="17"/>
      <c r="E12" s="17"/>
      <c r="F12" s="1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2"/>
  <sheetViews>
    <sheetView rightToLeft="1" topLeftCell="A34" workbookViewId="0">
      <selection activeCell="J49" sqref="J49"/>
    </sheetView>
  </sheetViews>
  <sheetFormatPr defaultRowHeight="12.75"/>
  <cols>
    <col min="1" max="1" width="5.140625" customWidth="1"/>
    <col min="2" max="2" width="24.7109375" customWidth="1"/>
    <col min="3" max="3" width="1.28515625" customWidth="1"/>
    <col min="4" max="4" width="14.7109375" style="17" bestFit="1" customWidth="1"/>
    <col min="5" max="5" width="1.28515625" style="17" customWidth="1"/>
    <col min="6" max="6" width="15.85546875" style="17" bestFit="1" customWidth="1"/>
    <col min="7" max="7" width="1.28515625" style="17" customWidth="1"/>
    <col min="8" max="8" width="15.85546875" style="17" bestFit="1" customWidth="1"/>
    <col min="9" max="9" width="1.28515625" style="17" customWidth="1"/>
    <col min="10" max="10" width="15.7109375" style="17" bestFit="1" customWidth="1"/>
    <col min="11" max="11" width="1.28515625" style="17" customWidth="1"/>
    <col min="12" max="12" width="17.28515625" style="17" bestFit="1" customWidth="1"/>
    <col min="13" max="13" width="1.28515625" style="17" customWidth="1"/>
    <col min="14" max="14" width="16.140625" style="17" bestFit="1" customWidth="1"/>
    <col min="15" max="16" width="1.28515625" style="17" customWidth="1"/>
    <col min="17" max="17" width="15.7109375" style="17" bestFit="1" customWidth="1"/>
    <col min="18" max="18" width="1.28515625" style="17" customWidth="1"/>
    <col min="19" max="19" width="15.85546875" style="17" bestFit="1" customWidth="1"/>
    <col min="20" max="20" width="1.28515625" style="17" customWidth="1"/>
    <col min="21" max="21" width="16" style="17" bestFit="1" customWidth="1"/>
    <col min="22" max="22" width="1.28515625" style="17" customWidth="1"/>
    <col min="23" max="23" width="17.28515625" style="17" bestFit="1" customWidth="1"/>
    <col min="24" max="24" width="0.28515625" customWidth="1"/>
    <col min="26" max="26" width="13.85546875" bestFit="1" customWidth="1"/>
  </cols>
  <sheetData>
    <row r="1" spans="1:26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6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6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6" ht="14.45" customHeight="1"/>
    <row r="5" spans="1:26" ht="14.45" customHeight="1">
      <c r="A5" s="1" t="s">
        <v>113</v>
      </c>
      <c r="B5" s="39" t="s">
        <v>114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6" ht="14.45" customHeight="1">
      <c r="D6" s="40" t="s">
        <v>115</v>
      </c>
      <c r="E6" s="40"/>
      <c r="F6" s="40"/>
      <c r="G6" s="40"/>
      <c r="H6" s="40"/>
      <c r="I6" s="40"/>
      <c r="J6" s="40"/>
      <c r="K6" s="40"/>
      <c r="L6" s="40"/>
      <c r="N6" s="40" t="s">
        <v>116</v>
      </c>
      <c r="O6" s="40"/>
      <c r="P6" s="40"/>
      <c r="Q6" s="40"/>
      <c r="R6" s="40"/>
      <c r="S6" s="40"/>
      <c r="T6" s="40"/>
      <c r="U6" s="40"/>
      <c r="V6" s="40"/>
      <c r="W6" s="40"/>
    </row>
    <row r="7" spans="1:26" ht="14.45" customHeight="1">
      <c r="D7" s="27"/>
      <c r="E7" s="27"/>
      <c r="F7" s="27"/>
      <c r="G7" s="27"/>
      <c r="H7" s="27"/>
      <c r="I7" s="27"/>
      <c r="J7" s="41" t="s">
        <v>51</v>
      </c>
      <c r="K7" s="41"/>
      <c r="L7" s="41"/>
      <c r="N7" s="27"/>
      <c r="O7" s="27"/>
      <c r="P7" s="27"/>
      <c r="Q7" s="27"/>
      <c r="R7" s="27"/>
      <c r="S7" s="27"/>
      <c r="T7" s="27"/>
      <c r="U7" s="41" t="s">
        <v>51</v>
      </c>
      <c r="V7" s="41"/>
      <c r="W7" s="41"/>
    </row>
    <row r="8" spans="1:26" ht="14.45" customHeight="1">
      <c r="A8" s="40" t="s">
        <v>117</v>
      </c>
      <c r="B8" s="40"/>
      <c r="D8" s="2" t="s">
        <v>118</v>
      </c>
      <c r="F8" s="2" t="s">
        <v>119</v>
      </c>
      <c r="H8" s="2" t="s">
        <v>120</v>
      </c>
      <c r="J8" s="4" t="s">
        <v>93</v>
      </c>
      <c r="K8" s="27"/>
      <c r="L8" s="4" t="s">
        <v>101</v>
      </c>
      <c r="N8" s="2" t="s">
        <v>118</v>
      </c>
      <c r="P8" s="40" t="s">
        <v>119</v>
      </c>
      <c r="Q8" s="40"/>
      <c r="S8" s="2" t="s">
        <v>120</v>
      </c>
      <c r="U8" s="4" t="s">
        <v>93</v>
      </c>
      <c r="V8" s="27"/>
      <c r="W8" s="4" t="s">
        <v>101</v>
      </c>
    </row>
    <row r="9" spans="1:26" ht="21.75" customHeight="1">
      <c r="A9" s="42" t="s">
        <v>49</v>
      </c>
      <c r="B9" s="42"/>
      <c r="D9" s="15">
        <v>0</v>
      </c>
      <c r="F9" s="15">
        <v>1215481394</v>
      </c>
      <c r="H9" s="15">
        <v>1104757538</v>
      </c>
      <c r="J9" s="15">
        <f>D9+F9+H9</f>
        <v>2320238932</v>
      </c>
      <c r="L9" s="18">
        <f>(J9/$J$49)*100</f>
        <v>3.7273723502292424</v>
      </c>
      <c r="N9" s="15">
        <v>0</v>
      </c>
      <c r="P9" s="43">
        <v>1215481394</v>
      </c>
      <c r="Q9" s="43"/>
      <c r="S9" s="15">
        <v>1104757538</v>
      </c>
      <c r="U9" s="15">
        <v>2320238932</v>
      </c>
      <c r="W9" s="18">
        <f>(U9/$U$49)*100</f>
        <v>2.1548527372518054</v>
      </c>
    </row>
    <row r="10" spans="1:26" ht="21.75" customHeight="1">
      <c r="A10" s="44" t="s">
        <v>28</v>
      </c>
      <c r="B10" s="44"/>
      <c r="D10" s="21">
        <v>0</v>
      </c>
      <c r="F10" s="21">
        <v>-20501857442</v>
      </c>
      <c r="H10" s="21">
        <v>-878857</v>
      </c>
      <c r="J10" s="21">
        <f t="shared" ref="J10:J48" si="0">D10+F10+H10</f>
        <v>-20502736299</v>
      </c>
      <c r="L10" s="22">
        <f t="shared" ref="L10:L48" si="1">(J10/$J$49)*100</f>
        <v>-32.936837379528136</v>
      </c>
      <c r="N10" s="21">
        <v>15284163460</v>
      </c>
      <c r="P10" s="45">
        <v>-25919386031</v>
      </c>
      <c r="Q10" s="45"/>
      <c r="S10" s="21">
        <v>-237462741</v>
      </c>
      <c r="U10" s="21">
        <v>-10872685312</v>
      </c>
      <c r="W10" s="22">
        <f t="shared" ref="W10:W48" si="2">(U10/$U$49)*100</f>
        <v>-10.09768234758708</v>
      </c>
    </row>
    <row r="11" spans="1:26" ht="21.75" customHeight="1">
      <c r="A11" s="44" t="s">
        <v>21</v>
      </c>
      <c r="B11" s="44"/>
      <c r="D11" s="21">
        <v>0</v>
      </c>
      <c r="F11" s="21">
        <v>0</v>
      </c>
      <c r="H11" s="21">
        <f>3698786863+10264881766</f>
        <v>13963668629</v>
      </c>
      <c r="J11" s="21">
        <f t="shared" si="0"/>
        <v>13963668629</v>
      </c>
      <c r="L11" s="22">
        <f t="shared" si="1"/>
        <v>22.432083022860887</v>
      </c>
      <c r="N11" s="21">
        <v>14178700000</v>
      </c>
      <c r="P11" s="45">
        <v>0</v>
      </c>
      <c r="Q11" s="45"/>
      <c r="S11" s="21">
        <v>-2663992837</v>
      </c>
      <c r="U11" s="21">
        <v>11514707163</v>
      </c>
      <c r="W11" s="22">
        <f t="shared" si="2"/>
        <v>10.69394100178107</v>
      </c>
      <c r="Z11" s="12">
        <v>10264881766</v>
      </c>
    </row>
    <row r="12" spans="1:26" ht="21.75" customHeight="1">
      <c r="A12" s="44" t="s">
        <v>45</v>
      </c>
      <c r="B12" s="44"/>
      <c r="D12" s="21">
        <v>0</v>
      </c>
      <c r="F12" s="21">
        <v>8658982112</v>
      </c>
      <c r="H12" s="21">
        <v>-17019149222</v>
      </c>
      <c r="J12" s="21">
        <f t="shared" si="0"/>
        <v>-8360167110</v>
      </c>
      <c r="L12" s="22">
        <f t="shared" si="1"/>
        <v>-13.430278795576175</v>
      </c>
      <c r="N12" s="21">
        <v>11001001645</v>
      </c>
      <c r="P12" s="45">
        <v>-20515201512</v>
      </c>
      <c r="Q12" s="45"/>
      <c r="S12" s="21">
        <v>-24378665425</v>
      </c>
      <c r="U12" s="21">
        <v>-33892865292</v>
      </c>
      <c r="W12" s="22">
        <f t="shared" si="2"/>
        <v>-31.476988227595566</v>
      </c>
    </row>
    <row r="13" spans="1:26" ht="21.75" customHeight="1">
      <c r="A13" s="44" t="s">
        <v>121</v>
      </c>
      <c r="B13" s="44"/>
      <c r="D13" s="21">
        <v>0</v>
      </c>
      <c r="F13" s="21">
        <v>0</v>
      </c>
      <c r="H13" s="21">
        <v>0</v>
      </c>
      <c r="J13" s="21">
        <f t="shared" si="0"/>
        <v>0</v>
      </c>
      <c r="L13" s="22">
        <f t="shared" si="1"/>
        <v>0</v>
      </c>
      <c r="N13" s="21">
        <v>225000000</v>
      </c>
      <c r="P13" s="45">
        <v>0</v>
      </c>
      <c r="Q13" s="45"/>
      <c r="S13" s="21">
        <v>-1412105366</v>
      </c>
      <c r="U13" s="21">
        <v>-1187105366</v>
      </c>
      <c r="W13" s="22">
        <f t="shared" si="2"/>
        <v>-1.1024887187486458</v>
      </c>
    </row>
    <row r="14" spans="1:26" ht="21.75" customHeight="1">
      <c r="A14" s="44" t="s">
        <v>36</v>
      </c>
      <c r="B14" s="44"/>
      <c r="D14" s="21">
        <v>0</v>
      </c>
      <c r="F14" s="21">
        <v>18509048455</v>
      </c>
      <c r="H14" s="21">
        <v>0</v>
      </c>
      <c r="J14" s="21">
        <f t="shared" si="0"/>
        <v>18509048455</v>
      </c>
      <c r="L14" s="22">
        <f t="shared" si="1"/>
        <v>29.734056475275228</v>
      </c>
      <c r="N14" s="21">
        <v>14417438280</v>
      </c>
      <c r="P14" s="45">
        <v>-20197302142</v>
      </c>
      <c r="Q14" s="45"/>
      <c r="S14" s="21">
        <v>-2546358276</v>
      </c>
      <c r="U14" s="21">
        <v>-8326222138</v>
      </c>
      <c r="W14" s="22">
        <f t="shared" si="2"/>
        <v>-7.7327305897631913</v>
      </c>
    </row>
    <row r="15" spans="1:26" ht="21.75" customHeight="1">
      <c r="A15" s="44" t="s">
        <v>122</v>
      </c>
      <c r="B15" s="44"/>
      <c r="D15" s="21">
        <v>0</v>
      </c>
      <c r="F15" s="21">
        <v>0</v>
      </c>
      <c r="H15" s="21">
        <v>0</v>
      </c>
      <c r="J15" s="21">
        <f t="shared" si="0"/>
        <v>0</v>
      </c>
      <c r="L15" s="22">
        <f t="shared" si="1"/>
        <v>0</v>
      </c>
      <c r="N15" s="21">
        <v>0</v>
      </c>
      <c r="P15" s="45">
        <v>0</v>
      </c>
      <c r="Q15" s="45"/>
      <c r="S15" s="21">
        <v>0</v>
      </c>
      <c r="U15" s="21">
        <v>0</v>
      </c>
      <c r="W15" s="22">
        <f t="shared" si="2"/>
        <v>0</v>
      </c>
    </row>
    <row r="16" spans="1:26" ht="21.75" customHeight="1">
      <c r="A16" s="44" t="s">
        <v>24</v>
      </c>
      <c r="B16" s="44"/>
      <c r="D16" s="21">
        <v>0</v>
      </c>
      <c r="F16" s="21">
        <v>14965271849</v>
      </c>
      <c r="H16" s="21">
        <v>0</v>
      </c>
      <c r="J16" s="21">
        <f t="shared" si="0"/>
        <v>14965271849</v>
      </c>
      <c r="L16" s="22">
        <f t="shared" si="1"/>
        <v>24.041119099550841</v>
      </c>
      <c r="N16" s="21">
        <v>37920400000</v>
      </c>
      <c r="P16" s="45">
        <v>-5692578266</v>
      </c>
      <c r="Q16" s="45"/>
      <c r="S16" s="21">
        <v>-4079581065</v>
      </c>
      <c r="U16" s="21">
        <v>28148240669</v>
      </c>
      <c r="W16" s="22">
        <f t="shared" si="2"/>
        <v>26.141839367436852</v>
      </c>
    </row>
    <row r="17" spans="1:23" ht="21.75" customHeight="1">
      <c r="A17" s="44" t="s">
        <v>42</v>
      </c>
      <c r="B17" s="44"/>
      <c r="D17" s="21">
        <v>0</v>
      </c>
      <c r="F17" s="21">
        <v>15254436150</v>
      </c>
      <c r="H17" s="21">
        <v>0</v>
      </c>
      <c r="J17" s="21">
        <f t="shared" si="0"/>
        <v>15254436150</v>
      </c>
      <c r="L17" s="22">
        <f t="shared" si="1"/>
        <v>24.50565014648561</v>
      </c>
      <c r="N17" s="21">
        <v>4994999630</v>
      </c>
      <c r="P17" s="45">
        <v>39829176900</v>
      </c>
      <c r="Q17" s="45"/>
      <c r="S17" s="21">
        <v>-2083535210</v>
      </c>
      <c r="U17" s="21">
        <v>42740641320</v>
      </c>
      <c r="W17" s="22">
        <f t="shared" si="2"/>
        <v>39.694096444158625</v>
      </c>
    </row>
    <row r="18" spans="1:23" ht="21.75" customHeight="1">
      <c r="A18" s="44" t="s">
        <v>26</v>
      </c>
      <c r="B18" s="44"/>
      <c r="D18" s="21">
        <v>0</v>
      </c>
      <c r="F18" s="21">
        <v>371723149</v>
      </c>
      <c r="H18" s="21">
        <v>0</v>
      </c>
      <c r="J18" s="21">
        <f t="shared" si="0"/>
        <v>371723149</v>
      </c>
      <c r="L18" s="22">
        <f t="shared" si="1"/>
        <v>0.59715858070204342</v>
      </c>
      <c r="N18" s="21">
        <v>0</v>
      </c>
      <c r="P18" s="45">
        <v>-6399782625</v>
      </c>
      <c r="Q18" s="45"/>
      <c r="S18" s="21">
        <v>-7103229892</v>
      </c>
      <c r="U18" s="21">
        <v>-13503012517</v>
      </c>
      <c r="W18" s="22">
        <f t="shared" si="2"/>
        <v>-12.540520324052057</v>
      </c>
    </row>
    <row r="19" spans="1:23" ht="21.75" customHeight="1">
      <c r="A19" s="44" t="s">
        <v>123</v>
      </c>
      <c r="B19" s="44"/>
      <c r="D19" s="21">
        <v>0</v>
      </c>
      <c r="F19" s="21">
        <v>0</v>
      </c>
      <c r="H19" s="21">
        <v>0</v>
      </c>
      <c r="J19" s="21">
        <f t="shared" si="0"/>
        <v>0</v>
      </c>
      <c r="L19" s="22">
        <f t="shared" si="1"/>
        <v>0</v>
      </c>
      <c r="N19" s="21">
        <v>0</v>
      </c>
      <c r="P19" s="45">
        <v>0</v>
      </c>
      <c r="Q19" s="45"/>
      <c r="S19" s="21">
        <v>-105989038</v>
      </c>
      <c r="U19" s="21">
        <v>-105989038</v>
      </c>
      <c r="W19" s="22">
        <f t="shared" si="2"/>
        <v>-9.843415930277373E-2</v>
      </c>
    </row>
    <row r="20" spans="1:23" ht="21.75" customHeight="1">
      <c r="A20" s="44" t="s">
        <v>30</v>
      </c>
      <c r="B20" s="44"/>
      <c r="D20" s="21">
        <v>0</v>
      </c>
      <c r="F20" s="21">
        <v>-11396804393</v>
      </c>
      <c r="H20" s="21">
        <v>0</v>
      </c>
      <c r="J20" s="21">
        <f t="shared" si="0"/>
        <v>-11396804393</v>
      </c>
      <c r="L20" s="22">
        <f t="shared" si="1"/>
        <v>-18.308516846936246</v>
      </c>
      <c r="N20" s="21">
        <v>0</v>
      </c>
      <c r="P20" s="45">
        <v>5068281937</v>
      </c>
      <c r="Q20" s="45"/>
      <c r="S20" s="21">
        <v>-2266433873</v>
      </c>
      <c r="U20" s="21">
        <v>2801848064</v>
      </c>
      <c r="W20" s="22">
        <f t="shared" si="2"/>
        <v>2.6021328608902383</v>
      </c>
    </row>
    <row r="21" spans="1:23" ht="21.75" customHeight="1">
      <c r="A21" s="44" t="s">
        <v>31</v>
      </c>
      <c r="B21" s="44"/>
      <c r="D21" s="21">
        <v>0</v>
      </c>
      <c r="F21" s="21">
        <v>2838421827</v>
      </c>
      <c r="H21" s="21">
        <v>0</v>
      </c>
      <c r="J21" s="21">
        <f t="shared" si="0"/>
        <v>2838421827</v>
      </c>
      <c r="L21" s="22">
        <f t="shared" si="1"/>
        <v>4.5598127375301578</v>
      </c>
      <c r="N21" s="21">
        <v>13708817730</v>
      </c>
      <c r="P21" s="45">
        <v>-34196555190</v>
      </c>
      <c r="Q21" s="45"/>
      <c r="S21" s="21">
        <v>-1789289974</v>
      </c>
      <c r="U21" s="21">
        <v>-22277027434</v>
      </c>
      <c r="W21" s="22">
        <f t="shared" si="2"/>
        <v>-20.689125107736299</v>
      </c>
    </row>
    <row r="22" spans="1:23" ht="21.75" customHeight="1">
      <c r="A22" s="44" t="s">
        <v>124</v>
      </c>
      <c r="B22" s="44"/>
      <c r="D22" s="21">
        <v>0</v>
      </c>
      <c r="F22" s="21">
        <v>0</v>
      </c>
      <c r="H22" s="21">
        <v>0</v>
      </c>
      <c r="J22" s="21">
        <f t="shared" si="0"/>
        <v>0</v>
      </c>
      <c r="L22" s="22">
        <f t="shared" si="1"/>
        <v>0</v>
      </c>
      <c r="N22" s="21">
        <v>0</v>
      </c>
      <c r="P22" s="45">
        <v>0</v>
      </c>
      <c r="Q22" s="45"/>
      <c r="S22" s="21">
        <v>-2058244826</v>
      </c>
      <c r="U22" s="21">
        <v>-2058244826</v>
      </c>
      <c r="W22" s="22">
        <f t="shared" si="2"/>
        <v>-1.9115335218590608</v>
      </c>
    </row>
    <row r="23" spans="1:23" ht="21.75" customHeight="1">
      <c r="A23" s="44" t="s">
        <v>125</v>
      </c>
      <c r="B23" s="44"/>
      <c r="D23" s="21">
        <v>0</v>
      </c>
      <c r="F23" s="21">
        <v>0</v>
      </c>
      <c r="H23" s="21">
        <v>0</v>
      </c>
      <c r="J23" s="21">
        <f t="shared" si="0"/>
        <v>0</v>
      </c>
      <c r="L23" s="22">
        <f t="shared" si="1"/>
        <v>0</v>
      </c>
      <c r="N23" s="21">
        <v>470000000</v>
      </c>
      <c r="P23" s="45">
        <v>0</v>
      </c>
      <c r="Q23" s="45"/>
      <c r="S23" s="21">
        <v>573516376</v>
      </c>
      <c r="U23" s="21">
        <v>1043516376</v>
      </c>
      <c r="W23" s="22">
        <f t="shared" si="2"/>
        <v>0.96913472495369879</v>
      </c>
    </row>
    <row r="24" spans="1:23" ht="21.75" customHeight="1">
      <c r="A24" s="44" t="s">
        <v>126</v>
      </c>
      <c r="B24" s="44"/>
      <c r="D24" s="21">
        <v>0</v>
      </c>
      <c r="F24" s="21">
        <v>0</v>
      </c>
      <c r="H24" s="21">
        <v>0</v>
      </c>
      <c r="J24" s="21">
        <f t="shared" si="0"/>
        <v>0</v>
      </c>
      <c r="L24" s="22">
        <f t="shared" si="1"/>
        <v>0</v>
      </c>
      <c r="N24" s="21">
        <v>4986274300</v>
      </c>
      <c r="P24" s="45">
        <v>0</v>
      </c>
      <c r="Q24" s="45"/>
      <c r="S24" s="21">
        <v>-14108549457</v>
      </c>
      <c r="U24" s="21">
        <v>-9122275157</v>
      </c>
      <c r="W24" s="22">
        <f t="shared" si="2"/>
        <v>-8.4720410992679582</v>
      </c>
    </row>
    <row r="25" spans="1:23" ht="21.75" customHeight="1">
      <c r="A25" s="44" t="s">
        <v>22</v>
      </c>
      <c r="B25" s="44"/>
      <c r="D25" s="21">
        <v>0</v>
      </c>
      <c r="F25" s="21">
        <v>8822082263</v>
      </c>
      <c r="H25" s="21">
        <v>0</v>
      </c>
      <c r="J25" s="21">
        <f t="shared" si="0"/>
        <v>8822082263</v>
      </c>
      <c r="L25" s="22">
        <f t="shared" si="1"/>
        <v>14.1723272741611</v>
      </c>
      <c r="N25" s="21">
        <v>21039169321</v>
      </c>
      <c r="P25" s="45">
        <v>16956793595</v>
      </c>
      <c r="Q25" s="45"/>
      <c r="S25" s="21">
        <v>-2243103316</v>
      </c>
      <c r="U25" s="21">
        <v>35752859600</v>
      </c>
      <c r="W25" s="22">
        <f t="shared" si="2"/>
        <v>33.204402491096332</v>
      </c>
    </row>
    <row r="26" spans="1:23" ht="21.75" customHeight="1">
      <c r="A26" s="44" t="s">
        <v>25</v>
      </c>
      <c r="B26" s="44"/>
      <c r="D26" s="21">
        <v>0</v>
      </c>
      <c r="F26" s="21">
        <v>5045908588</v>
      </c>
      <c r="H26" s="21">
        <v>0</v>
      </c>
      <c r="J26" s="21">
        <f t="shared" si="0"/>
        <v>5045908588</v>
      </c>
      <c r="L26" s="22">
        <f t="shared" si="1"/>
        <v>8.1060531712065416</v>
      </c>
      <c r="N26" s="21">
        <v>12957177000</v>
      </c>
      <c r="P26" s="45">
        <v>-14894283429</v>
      </c>
      <c r="Q26" s="45"/>
      <c r="S26" s="21">
        <v>-7236423929</v>
      </c>
      <c r="U26" s="21">
        <v>-9173530358</v>
      </c>
      <c r="W26" s="22">
        <f t="shared" si="2"/>
        <v>-8.5196428391793013</v>
      </c>
    </row>
    <row r="27" spans="1:23" ht="21.75" customHeight="1">
      <c r="A27" s="44" t="s">
        <v>127</v>
      </c>
      <c r="B27" s="44"/>
      <c r="D27" s="21">
        <v>0</v>
      </c>
      <c r="F27" s="21">
        <v>0</v>
      </c>
      <c r="H27" s="21">
        <v>0</v>
      </c>
      <c r="J27" s="21">
        <f t="shared" si="0"/>
        <v>0</v>
      </c>
      <c r="L27" s="22">
        <f t="shared" si="1"/>
        <v>0</v>
      </c>
      <c r="N27" s="21">
        <v>0</v>
      </c>
      <c r="P27" s="45">
        <v>0</v>
      </c>
      <c r="Q27" s="45"/>
      <c r="S27" s="21">
        <v>-3520059563</v>
      </c>
      <c r="U27" s="21">
        <v>-3520059563</v>
      </c>
      <c r="W27" s="22">
        <f t="shared" si="2"/>
        <v>-3.2691503793023777</v>
      </c>
    </row>
    <row r="28" spans="1:23" ht="21.75" customHeight="1">
      <c r="A28" s="44" t="s">
        <v>23</v>
      </c>
      <c r="B28" s="44"/>
      <c r="D28" s="21">
        <v>0</v>
      </c>
      <c r="F28" s="21">
        <v>-8131259190</v>
      </c>
      <c r="H28" s="21">
        <v>0</v>
      </c>
      <c r="J28" s="21">
        <f t="shared" si="0"/>
        <v>-8131259190</v>
      </c>
      <c r="L28" s="22">
        <f t="shared" si="1"/>
        <v>-13.062547248626819</v>
      </c>
      <c r="N28" s="21">
        <v>6459996600</v>
      </c>
      <c r="P28" s="45">
        <v>-12541681339</v>
      </c>
      <c r="Q28" s="45"/>
      <c r="S28" s="21">
        <v>-3101435968</v>
      </c>
      <c r="U28" s="21">
        <v>-9183120707</v>
      </c>
      <c r="W28" s="22">
        <f t="shared" si="2"/>
        <v>-8.5285495899060635</v>
      </c>
    </row>
    <row r="29" spans="1:23" ht="21.75" customHeight="1">
      <c r="A29" s="44" t="s">
        <v>128</v>
      </c>
      <c r="B29" s="44"/>
      <c r="D29" s="21">
        <v>0</v>
      </c>
      <c r="F29" s="21">
        <v>0</v>
      </c>
      <c r="H29" s="21">
        <v>0</v>
      </c>
      <c r="J29" s="21">
        <f t="shared" si="0"/>
        <v>0</v>
      </c>
      <c r="L29" s="22">
        <f t="shared" si="1"/>
        <v>0</v>
      </c>
      <c r="N29" s="21">
        <v>5863691684</v>
      </c>
      <c r="P29" s="45">
        <v>0</v>
      </c>
      <c r="Q29" s="45"/>
      <c r="S29" s="21">
        <v>-11455034580</v>
      </c>
      <c r="U29" s="21">
        <v>-5591342896</v>
      </c>
      <c r="W29" s="22">
        <f t="shared" si="2"/>
        <v>-5.1927930258343906</v>
      </c>
    </row>
    <row r="30" spans="1:23" ht="21.75" customHeight="1">
      <c r="A30" s="44" t="s">
        <v>27</v>
      </c>
      <c r="B30" s="44"/>
      <c r="D30" s="21">
        <v>0</v>
      </c>
      <c r="F30" s="21">
        <v>11896940575</v>
      </c>
      <c r="H30" s="21">
        <v>0</v>
      </c>
      <c r="J30" s="21">
        <f t="shared" si="0"/>
        <v>11896940575</v>
      </c>
      <c r="L30" s="22">
        <f t="shared" si="1"/>
        <v>19.111965901439063</v>
      </c>
      <c r="N30" s="21">
        <v>0</v>
      </c>
      <c r="P30" s="45">
        <v>5381703983</v>
      </c>
      <c r="Q30" s="45"/>
      <c r="S30" s="21">
        <v>-5335</v>
      </c>
      <c r="U30" s="21">
        <v>5381698648</v>
      </c>
      <c r="W30" s="22">
        <f t="shared" si="2"/>
        <v>4.9980921804078839</v>
      </c>
    </row>
    <row r="31" spans="1:23" ht="21.75" customHeight="1">
      <c r="A31" s="44" t="s">
        <v>43</v>
      </c>
      <c r="B31" s="44"/>
      <c r="D31" s="21">
        <v>0</v>
      </c>
      <c r="F31" s="21">
        <v>8173535767</v>
      </c>
      <c r="H31" s="21">
        <v>0</v>
      </c>
      <c r="J31" s="21">
        <f t="shared" si="0"/>
        <v>8173535767</v>
      </c>
      <c r="L31" s="22">
        <f t="shared" si="1"/>
        <v>13.130462902484203</v>
      </c>
      <c r="N31" s="21">
        <v>5150137650</v>
      </c>
      <c r="P31" s="45">
        <v>-4747092781</v>
      </c>
      <c r="Q31" s="45"/>
      <c r="S31" s="21">
        <v>0</v>
      </c>
      <c r="U31" s="21">
        <v>403044869</v>
      </c>
      <c r="W31" s="22">
        <f t="shared" si="2"/>
        <v>0.37431590653093361</v>
      </c>
    </row>
    <row r="32" spans="1:23" ht="21.75" customHeight="1">
      <c r="A32" s="44" t="s">
        <v>38</v>
      </c>
      <c r="B32" s="44"/>
      <c r="D32" s="21">
        <v>0</v>
      </c>
      <c r="F32" s="21">
        <v>-1468203736</v>
      </c>
      <c r="H32" s="21">
        <v>0</v>
      </c>
      <c r="J32" s="21">
        <f t="shared" si="0"/>
        <v>-1468203736</v>
      </c>
      <c r="L32" s="22">
        <f t="shared" si="1"/>
        <v>-2.3586114061763679</v>
      </c>
      <c r="N32" s="21">
        <v>3366558415</v>
      </c>
      <c r="P32" s="45">
        <v>-17223038321</v>
      </c>
      <c r="Q32" s="45"/>
      <c r="S32" s="21">
        <v>0</v>
      </c>
      <c r="U32" s="21">
        <v>-13856479906</v>
      </c>
      <c r="W32" s="22">
        <f t="shared" si="2"/>
        <v>-12.868792624034263</v>
      </c>
    </row>
    <row r="33" spans="1:23" ht="21.75" customHeight="1">
      <c r="A33" s="44" t="s">
        <v>29</v>
      </c>
      <c r="B33" s="44"/>
      <c r="D33" s="21">
        <v>0</v>
      </c>
      <c r="F33" s="21">
        <v>-708421212</v>
      </c>
      <c r="H33" s="21">
        <v>0</v>
      </c>
      <c r="J33" s="21">
        <f t="shared" si="0"/>
        <v>-708421212</v>
      </c>
      <c r="L33" s="22">
        <f t="shared" si="1"/>
        <v>-1.1380507418900117</v>
      </c>
      <c r="N33" s="21">
        <v>26720776000</v>
      </c>
      <c r="P33" s="45">
        <v>-32184139261</v>
      </c>
      <c r="Q33" s="45"/>
      <c r="S33" s="21">
        <v>0</v>
      </c>
      <c r="U33" s="21">
        <v>-5463363261</v>
      </c>
      <c r="W33" s="22">
        <f t="shared" si="2"/>
        <v>-5.0739357551504094</v>
      </c>
    </row>
    <row r="34" spans="1:23" ht="21.75" customHeight="1">
      <c r="A34" s="44" t="s">
        <v>37</v>
      </c>
      <c r="B34" s="44"/>
      <c r="D34" s="21">
        <v>5544865019</v>
      </c>
      <c r="F34" s="21">
        <v>-5394042981</v>
      </c>
      <c r="H34" s="21">
        <v>0</v>
      </c>
      <c r="J34" s="21">
        <f t="shared" si="0"/>
        <v>150822038</v>
      </c>
      <c r="L34" s="22">
        <f t="shared" si="1"/>
        <v>0.24228965667852354</v>
      </c>
      <c r="N34" s="21">
        <v>5544865019</v>
      </c>
      <c r="P34" s="45">
        <v>-6927249756</v>
      </c>
      <c r="Q34" s="45"/>
      <c r="S34" s="21">
        <v>0</v>
      </c>
      <c r="U34" s="21">
        <v>-1382384737</v>
      </c>
      <c r="W34" s="22">
        <f t="shared" si="2"/>
        <v>-1.283848612906374</v>
      </c>
    </row>
    <row r="35" spans="1:23" ht="21.75" customHeight="1">
      <c r="A35" s="44" t="s">
        <v>46</v>
      </c>
      <c r="B35" s="44"/>
      <c r="D35" s="21">
        <v>0</v>
      </c>
      <c r="F35" s="21">
        <v>-2175966140</v>
      </c>
      <c r="H35" s="21">
        <v>0</v>
      </c>
      <c r="J35" s="21">
        <f t="shared" si="0"/>
        <v>-2175966140</v>
      </c>
      <c r="L35" s="22">
        <f t="shared" si="1"/>
        <v>-3.4956037989931685</v>
      </c>
      <c r="N35" s="21">
        <v>9758632011</v>
      </c>
      <c r="P35" s="45">
        <v>-25905530120</v>
      </c>
      <c r="Q35" s="45"/>
      <c r="S35" s="21">
        <v>0</v>
      </c>
      <c r="U35" s="21">
        <v>-16146898109</v>
      </c>
      <c r="W35" s="22">
        <f t="shared" si="2"/>
        <v>-14.995950248241352</v>
      </c>
    </row>
    <row r="36" spans="1:23" ht="21.75" customHeight="1">
      <c r="A36" s="44" t="s">
        <v>20</v>
      </c>
      <c r="B36" s="44"/>
      <c r="D36" s="21">
        <v>0</v>
      </c>
      <c r="F36" s="21">
        <v>-144551272</v>
      </c>
      <c r="H36" s="21">
        <v>0</v>
      </c>
      <c r="J36" s="21">
        <f t="shared" si="0"/>
        <v>-144551272</v>
      </c>
      <c r="L36" s="22">
        <f t="shared" si="1"/>
        <v>-0.2322159183747661</v>
      </c>
      <c r="N36" s="21">
        <v>5634100368</v>
      </c>
      <c r="P36" s="45">
        <v>11398861593</v>
      </c>
      <c r="Q36" s="45"/>
      <c r="S36" s="21">
        <v>0</v>
      </c>
      <c r="U36" s="21">
        <v>17032961961</v>
      </c>
      <c r="W36" s="22">
        <f t="shared" si="2"/>
        <v>15.818855635496561</v>
      </c>
    </row>
    <row r="37" spans="1:23" ht="21.75" customHeight="1">
      <c r="A37" s="44" t="s">
        <v>35</v>
      </c>
      <c r="B37" s="44"/>
      <c r="D37" s="21">
        <v>0</v>
      </c>
      <c r="F37" s="21">
        <v>-2667501119</v>
      </c>
      <c r="H37" s="21">
        <v>0</v>
      </c>
      <c r="J37" s="21">
        <f t="shared" si="0"/>
        <v>-2667501119</v>
      </c>
      <c r="L37" s="22">
        <f t="shared" si="1"/>
        <v>-4.2852353600478956</v>
      </c>
      <c r="N37" s="21">
        <v>5152356000</v>
      </c>
      <c r="P37" s="45">
        <v>3090334096</v>
      </c>
      <c r="Q37" s="45"/>
      <c r="S37" s="21">
        <v>0</v>
      </c>
      <c r="U37" s="21">
        <v>8242690096</v>
      </c>
      <c r="W37" s="22">
        <f t="shared" si="2"/>
        <v>7.6551526960086127</v>
      </c>
    </row>
    <row r="38" spans="1:23" ht="21.75" customHeight="1">
      <c r="A38" s="44" t="s">
        <v>39</v>
      </c>
      <c r="B38" s="44"/>
      <c r="D38" s="21">
        <v>0</v>
      </c>
      <c r="F38" s="21">
        <v>1401570599</v>
      </c>
      <c r="H38" s="21">
        <v>0</v>
      </c>
      <c r="J38" s="21">
        <f t="shared" si="0"/>
        <v>1401570599</v>
      </c>
      <c r="L38" s="22">
        <f t="shared" si="1"/>
        <v>2.2515678991317079</v>
      </c>
      <c r="N38" s="21">
        <v>60000000</v>
      </c>
      <c r="P38" s="45">
        <v>7353941999</v>
      </c>
      <c r="Q38" s="45"/>
      <c r="S38" s="21">
        <v>0</v>
      </c>
      <c r="U38" s="21">
        <v>7413941999</v>
      </c>
      <c r="W38" s="22">
        <f t="shared" si="2"/>
        <v>6.8854776075153241</v>
      </c>
    </row>
    <row r="39" spans="1:23" ht="21.75" customHeight="1">
      <c r="A39" s="44" t="s">
        <v>33</v>
      </c>
      <c r="B39" s="44"/>
      <c r="D39" s="21">
        <v>0</v>
      </c>
      <c r="F39" s="21">
        <v>-6465083588</v>
      </c>
      <c r="H39" s="21">
        <v>0</v>
      </c>
      <c r="J39" s="21">
        <f t="shared" si="0"/>
        <v>-6465083588</v>
      </c>
      <c r="L39" s="22">
        <f t="shared" si="1"/>
        <v>-10.385901846350048</v>
      </c>
      <c r="N39" s="21">
        <v>0</v>
      </c>
      <c r="P39" s="45">
        <v>4687851900</v>
      </c>
      <c r="Q39" s="45"/>
      <c r="S39" s="21">
        <v>0</v>
      </c>
      <c r="U39" s="21">
        <v>4687851900</v>
      </c>
      <c r="W39" s="22">
        <f t="shared" si="2"/>
        <v>4.3537026981262956</v>
      </c>
    </row>
    <row r="40" spans="1:23" ht="21.75" customHeight="1">
      <c r="A40" s="44" t="s">
        <v>44</v>
      </c>
      <c r="B40" s="44"/>
      <c r="D40" s="21">
        <v>0</v>
      </c>
      <c r="F40" s="21">
        <v>3538830192</v>
      </c>
      <c r="H40" s="21">
        <v>0</v>
      </c>
      <c r="J40" s="21">
        <f t="shared" si="0"/>
        <v>3538830192</v>
      </c>
      <c r="L40" s="22">
        <f t="shared" si="1"/>
        <v>5.6849911566854274</v>
      </c>
      <c r="N40" s="21">
        <v>0</v>
      </c>
      <c r="P40" s="45">
        <v>12480808209</v>
      </c>
      <c r="Q40" s="45"/>
      <c r="S40" s="21">
        <v>0</v>
      </c>
      <c r="U40" s="21">
        <v>12480808209</v>
      </c>
      <c r="W40" s="22">
        <f t="shared" si="2"/>
        <v>11.591178546899087</v>
      </c>
    </row>
    <row r="41" spans="1:23" ht="21.75" customHeight="1">
      <c r="A41" s="44" t="s">
        <v>50</v>
      </c>
      <c r="B41" s="44"/>
      <c r="D41" s="21">
        <v>0</v>
      </c>
      <c r="F41" s="21">
        <v>-790577227</v>
      </c>
      <c r="H41" s="21">
        <v>0</v>
      </c>
      <c r="J41" s="21">
        <f t="shared" si="0"/>
        <v>-790577227</v>
      </c>
      <c r="L41" s="22">
        <f t="shared" si="1"/>
        <v>-1.2700311403277096</v>
      </c>
      <c r="N41" s="21">
        <v>0</v>
      </c>
      <c r="P41" s="45">
        <v>-790577227</v>
      </c>
      <c r="Q41" s="45"/>
      <c r="S41" s="21">
        <v>0</v>
      </c>
      <c r="U41" s="21">
        <v>-790577227</v>
      </c>
      <c r="W41" s="22">
        <f t="shared" si="2"/>
        <v>-0.73422503092879388</v>
      </c>
    </row>
    <row r="42" spans="1:23" ht="21.75" customHeight="1">
      <c r="A42" s="44" t="s">
        <v>19</v>
      </c>
      <c r="B42" s="44"/>
      <c r="D42" s="21">
        <v>0</v>
      </c>
      <c r="F42" s="21">
        <v>6019137507</v>
      </c>
      <c r="H42" s="21">
        <v>0</v>
      </c>
      <c r="J42" s="21">
        <f t="shared" si="0"/>
        <v>6019137507</v>
      </c>
      <c r="L42" s="22">
        <f t="shared" si="1"/>
        <v>9.6695070522243842</v>
      </c>
      <c r="N42" s="21">
        <v>0</v>
      </c>
      <c r="P42" s="45">
        <v>21664745613</v>
      </c>
      <c r="Q42" s="45"/>
      <c r="S42" s="21">
        <v>0</v>
      </c>
      <c r="U42" s="21">
        <v>21664745613</v>
      </c>
      <c r="W42" s="22">
        <f t="shared" si="2"/>
        <v>20.120486619796569</v>
      </c>
    </row>
    <row r="43" spans="1:23" ht="21.75" customHeight="1">
      <c r="A43" s="44" t="s">
        <v>32</v>
      </c>
      <c r="B43" s="44"/>
      <c r="D43" s="21">
        <v>0</v>
      </c>
      <c r="F43" s="21">
        <v>-8957232037</v>
      </c>
      <c r="H43" s="21">
        <v>0</v>
      </c>
      <c r="J43" s="21">
        <f t="shared" si="0"/>
        <v>-8957232037</v>
      </c>
      <c r="L43" s="22">
        <f t="shared" si="1"/>
        <v>-14.389440056728327</v>
      </c>
      <c r="N43" s="21">
        <v>0</v>
      </c>
      <c r="P43" s="45">
        <v>19633098110</v>
      </c>
      <c r="Q43" s="45"/>
      <c r="S43" s="21">
        <v>0</v>
      </c>
      <c r="U43" s="21">
        <v>19633098110</v>
      </c>
      <c r="W43" s="22">
        <f t="shared" si="2"/>
        <v>18.233654568755743</v>
      </c>
    </row>
    <row r="44" spans="1:23" ht="21.75" customHeight="1">
      <c r="A44" s="44" t="s">
        <v>41</v>
      </c>
      <c r="B44" s="44"/>
      <c r="D44" s="21">
        <v>0</v>
      </c>
      <c r="F44" s="21">
        <v>2025845802</v>
      </c>
      <c r="H44" s="21">
        <v>0</v>
      </c>
      <c r="J44" s="21">
        <f t="shared" si="0"/>
        <v>2025845802</v>
      </c>
      <c r="L44" s="22">
        <f t="shared" si="1"/>
        <v>3.2544413956944949</v>
      </c>
      <c r="N44" s="21">
        <v>0</v>
      </c>
      <c r="P44" s="45">
        <v>8762039385</v>
      </c>
      <c r="Q44" s="45"/>
      <c r="S44" s="21">
        <v>0</v>
      </c>
      <c r="U44" s="21">
        <v>8762039385</v>
      </c>
      <c r="W44" s="22">
        <f t="shared" si="2"/>
        <v>8.137482865353185</v>
      </c>
    </row>
    <row r="45" spans="1:23" ht="21.75" customHeight="1">
      <c r="A45" s="44" t="s">
        <v>34</v>
      </c>
      <c r="B45" s="44"/>
      <c r="D45" s="21">
        <v>0</v>
      </c>
      <c r="F45" s="21">
        <v>908898213</v>
      </c>
      <c r="H45" s="21">
        <v>0</v>
      </c>
      <c r="J45" s="21">
        <f t="shared" si="0"/>
        <v>908898213</v>
      </c>
      <c r="L45" s="22">
        <f t="shared" si="1"/>
        <v>1.4601091385828744</v>
      </c>
      <c r="N45" s="21">
        <v>0</v>
      </c>
      <c r="P45" s="45">
        <v>13529157692</v>
      </c>
      <c r="Q45" s="45"/>
      <c r="S45" s="21">
        <v>0</v>
      </c>
      <c r="U45" s="21">
        <v>13529157692</v>
      </c>
      <c r="W45" s="22">
        <f t="shared" si="2"/>
        <v>12.564801875894698</v>
      </c>
    </row>
    <row r="46" spans="1:23" ht="21.75" customHeight="1">
      <c r="A46" s="44" t="s">
        <v>47</v>
      </c>
      <c r="B46" s="44"/>
      <c r="D46" s="21">
        <v>0</v>
      </c>
      <c r="F46" s="21">
        <v>8257310609</v>
      </c>
      <c r="H46" s="21">
        <v>0</v>
      </c>
      <c r="J46" s="21">
        <f t="shared" si="0"/>
        <v>8257310609</v>
      </c>
      <c r="L46" s="22">
        <f t="shared" si="1"/>
        <v>13.265043882662161</v>
      </c>
      <c r="N46" s="21">
        <v>0</v>
      </c>
      <c r="P46" s="45">
        <v>16233661329</v>
      </c>
      <c r="Q46" s="45"/>
      <c r="S46" s="21">
        <v>0</v>
      </c>
      <c r="U46" s="21">
        <v>16233661329</v>
      </c>
      <c r="W46" s="22">
        <f t="shared" si="2"/>
        <v>15.076529002235716</v>
      </c>
    </row>
    <row r="47" spans="1:23" ht="21.75" customHeight="1">
      <c r="A47" s="44" t="s">
        <v>40</v>
      </c>
      <c r="B47" s="44"/>
      <c r="D47" s="21">
        <v>0</v>
      </c>
      <c r="F47" s="21">
        <v>3040296578</v>
      </c>
      <c r="H47" s="21">
        <v>0</v>
      </c>
      <c r="J47" s="21">
        <f t="shared" si="0"/>
        <v>3040296578</v>
      </c>
      <c r="L47" s="22">
        <f t="shared" si="1"/>
        <v>4.8841165644805162</v>
      </c>
      <c r="N47" s="21">
        <v>0</v>
      </c>
      <c r="P47" s="45">
        <v>7827325156</v>
      </c>
      <c r="Q47" s="45"/>
      <c r="S47" s="21">
        <v>0</v>
      </c>
      <c r="U47" s="21">
        <v>7827325156</v>
      </c>
      <c r="W47" s="22">
        <f t="shared" si="2"/>
        <v>7.2693948908217498</v>
      </c>
    </row>
    <row r="48" spans="1:23" ht="21.75" customHeight="1">
      <c r="A48" s="47" t="s">
        <v>48</v>
      </c>
      <c r="B48" s="47"/>
      <c r="D48" s="23">
        <v>0</v>
      </c>
      <c r="F48" s="23">
        <v>6513164622</v>
      </c>
      <c r="H48" s="23">
        <v>0</v>
      </c>
      <c r="J48" s="23">
        <f t="shared" si="0"/>
        <v>6513164622</v>
      </c>
      <c r="L48" s="24">
        <f t="shared" si="1"/>
        <v>10.463142131490661</v>
      </c>
      <c r="N48" s="23">
        <v>0</v>
      </c>
      <c r="P48" s="45">
        <v>6513164630</v>
      </c>
      <c r="Q48" s="51"/>
      <c r="S48" s="23">
        <v>0</v>
      </c>
      <c r="U48" s="23">
        <v>6513164630</v>
      </c>
      <c r="W48" s="24">
        <f t="shared" si="2"/>
        <v>6.0489074799849707</v>
      </c>
    </row>
    <row r="49" spans="1:23" ht="21.75" customHeight="1" thickBot="1">
      <c r="A49" s="46" t="s">
        <v>51</v>
      </c>
      <c r="B49" s="46"/>
      <c r="D49" s="28">
        <f>SUM(D9:D48)</f>
        <v>5544865019</v>
      </c>
      <c r="F49" s="28">
        <f>SUM(F9:F48)</f>
        <v>58655385914</v>
      </c>
      <c r="H49" s="28">
        <f>SUM(H9:H48)</f>
        <v>-1951601912</v>
      </c>
      <c r="J49" s="28">
        <f>SUM(J9:J48)</f>
        <v>62248649021</v>
      </c>
      <c r="L49" s="28">
        <f>SUM(L9:L48)</f>
        <v>100</v>
      </c>
      <c r="N49" s="28">
        <v>224894255113</v>
      </c>
      <c r="Q49" s="28">
        <v>-26507970479</v>
      </c>
      <c r="S49" s="28">
        <v>-90711226757</v>
      </c>
      <c r="U49" s="28">
        <f>SUM(U9:U48)</f>
        <v>107675057877</v>
      </c>
      <c r="W49" s="28">
        <f>SUM(W9:W48)</f>
        <v>99.999999999999986</v>
      </c>
    </row>
    <row r="50" spans="1:23" ht="13.5" thickTop="1"/>
    <row r="51" spans="1:23">
      <c r="D51" s="29"/>
      <c r="F51" s="29"/>
      <c r="H51" s="29"/>
      <c r="J51" s="29"/>
      <c r="U51" s="29"/>
    </row>
    <row r="52" spans="1:23">
      <c r="J52" s="29"/>
      <c r="U52" s="29"/>
    </row>
  </sheetData>
  <mergeCells count="91">
    <mergeCell ref="A49:B49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14.45" customHeight="1"/>
    <row r="5" spans="1:22" ht="14.45" customHeight="1">
      <c r="A5" s="1" t="s">
        <v>129</v>
      </c>
      <c r="B5" s="39" t="s">
        <v>130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4.45" customHeight="1">
      <c r="D6" s="40" t="s">
        <v>115</v>
      </c>
      <c r="E6" s="40"/>
      <c r="F6" s="40"/>
      <c r="G6" s="40"/>
      <c r="H6" s="40"/>
      <c r="I6" s="40"/>
      <c r="J6" s="40"/>
      <c r="K6" s="40"/>
      <c r="L6" s="40"/>
      <c r="N6" s="40" t="s">
        <v>116</v>
      </c>
      <c r="O6" s="40"/>
      <c r="P6" s="40"/>
      <c r="Q6" s="40"/>
      <c r="R6" s="40"/>
      <c r="S6" s="40"/>
      <c r="T6" s="40"/>
      <c r="U6" s="40"/>
      <c r="V6" s="40"/>
    </row>
    <row r="7" spans="1:22" ht="14.45" customHeight="1">
      <c r="D7" s="3"/>
      <c r="E7" s="3"/>
      <c r="F7" s="3"/>
      <c r="G7" s="3"/>
      <c r="H7" s="3"/>
      <c r="I7" s="3"/>
      <c r="J7" s="41" t="s">
        <v>51</v>
      </c>
      <c r="K7" s="41"/>
      <c r="L7" s="41"/>
      <c r="N7" s="3"/>
      <c r="O7" s="3"/>
      <c r="P7" s="3"/>
      <c r="Q7" s="3"/>
      <c r="R7" s="3"/>
      <c r="S7" s="3"/>
      <c r="T7" s="41" t="s">
        <v>51</v>
      </c>
      <c r="U7" s="41"/>
      <c r="V7" s="41"/>
    </row>
    <row r="8" spans="1:22" ht="14.45" customHeight="1">
      <c r="A8" s="40" t="s">
        <v>70</v>
      </c>
      <c r="B8" s="40"/>
      <c r="D8" s="2" t="s">
        <v>131</v>
      </c>
      <c r="F8" s="2" t="s">
        <v>119</v>
      </c>
      <c r="H8" s="2" t="s">
        <v>120</v>
      </c>
      <c r="J8" s="4" t="s">
        <v>93</v>
      </c>
      <c r="K8" s="3"/>
      <c r="L8" s="4" t="s">
        <v>101</v>
      </c>
      <c r="N8" s="2" t="s">
        <v>131</v>
      </c>
      <c r="P8" s="2" t="s">
        <v>119</v>
      </c>
      <c r="R8" s="2" t="s">
        <v>120</v>
      </c>
      <c r="T8" s="4" t="s">
        <v>93</v>
      </c>
      <c r="U8" s="3"/>
      <c r="V8" s="4" t="s">
        <v>101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/>
    <row r="5" spans="1:18" ht="14.45" customHeight="1">
      <c r="A5" s="1" t="s">
        <v>132</v>
      </c>
      <c r="B5" s="39" t="s">
        <v>133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D6" s="40" t="s">
        <v>115</v>
      </c>
      <c r="E6" s="40"/>
      <c r="F6" s="40"/>
      <c r="G6" s="40"/>
      <c r="H6" s="40"/>
      <c r="I6" s="40"/>
      <c r="J6" s="40"/>
      <c r="L6" s="40" t="s">
        <v>116</v>
      </c>
      <c r="M6" s="40"/>
      <c r="N6" s="40"/>
      <c r="O6" s="40"/>
      <c r="P6" s="40"/>
      <c r="Q6" s="40"/>
      <c r="R6" s="40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40" t="s">
        <v>134</v>
      </c>
      <c r="B8" s="40"/>
      <c r="D8" s="2" t="s">
        <v>135</v>
      </c>
      <c r="F8" s="2" t="s">
        <v>119</v>
      </c>
      <c r="H8" s="2" t="s">
        <v>120</v>
      </c>
      <c r="J8" s="2" t="s">
        <v>51</v>
      </c>
      <c r="L8" s="2" t="s">
        <v>135</v>
      </c>
      <c r="N8" s="2" t="s">
        <v>119</v>
      </c>
      <c r="P8" s="2" t="s">
        <v>120</v>
      </c>
      <c r="R8" s="2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/>
    <row r="5" spans="1:17" ht="14.45" customHeight="1">
      <c r="A5" s="1" t="s">
        <v>136</v>
      </c>
      <c r="B5" s="39" t="s">
        <v>137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9.1" customHeight="1">
      <c r="M6" s="52" t="s">
        <v>138</v>
      </c>
      <c r="Q6" s="52" t="s">
        <v>139</v>
      </c>
    </row>
    <row r="7" spans="1:17" ht="14.45" customHeight="1">
      <c r="A7" s="40" t="s">
        <v>140</v>
      </c>
      <c r="B7" s="40"/>
      <c r="D7" s="2" t="s">
        <v>141</v>
      </c>
      <c r="F7" s="2" t="s">
        <v>142</v>
      </c>
      <c r="H7" s="2" t="s">
        <v>64</v>
      </c>
      <c r="J7" s="40" t="s">
        <v>143</v>
      </c>
      <c r="K7" s="40"/>
      <c r="M7" s="52"/>
      <c r="O7" s="2" t="s">
        <v>144</v>
      </c>
      <c r="Q7" s="52"/>
    </row>
    <row r="8" spans="1:17" ht="14.45" customHeight="1">
      <c r="A8" s="41" t="s">
        <v>145</v>
      </c>
      <c r="B8" s="56"/>
      <c r="D8" s="41" t="s">
        <v>146</v>
      </c>
      <c r="F8" s="4" t="s">
        <v>147</v>
      </c>
      <c r="H8" s="3"/>
      <c r="J8" s="3"/>
      <c r="K8" s="3"/>
      <c r="M8" s="3"/>
      <c r="O8" s="3"/>
      <c r="Q8" s="3"/>
    </row>
    <row r="9" spans="1:17" ht="14.45" customHeight="1">
      <c r="A9" s="40"/>
      <c r="B9" s="40"/>
      <c r="D9" s="40"/>
      <c r="F9" s="4" t="s">
        <v>148</v>
      </c>
    </row>
    <row r="10" spans="1:17" ht="14.45" customHeight="1">
      <c r="A10" s="41" t="s">
        <v>145</v>
      </c>
      <c r="B10" s="56"/>
      <c r="D10" s="41" t="s">
        <v>149</v>
      </c>
      <c r="F10" s="4" t="s">
        <v>147</v>
      </c>
    </row>
    <row r="11" spans="1:17" ht="14.45" customHeight="1">
      <c r="A11" s="40"/>
      <c r="B11" s="40"/>
      <c r="D11" s="40"/>
      <c r="F11" s="4" t="s">
        <v>150</v>
      </c>
    </row>
    <row r="12" spans="1:17" ht="65.45" customHeight="1">
      <c r="A12" s="53" t="s">
        <v>151</v>
      </c>
      <c r="B12" s="53"/>
      <c r="D12" s="11" t="s">
        <v>152</v>
      </c>
      <c r="F12" s="4" t="s">
        <v>153</v>
      </c>
    </row>
    <row r="13" spans="1:17" ht="14.45" customHeight="1">
      <c r="A13" s="53" t="s">
        <v>154</v>
      </c>
      <c r="B13" s="54"/>
      <c r="D13" s="53" t="s">
        <v>154</v>
      </c>
      <c r="F13" s="4" t="s">
        <v>155</v>
      </c>
    </row>
    <row r="14" spans="1:17" ht="14.45" customHeight="1">
      <c r="A14" s="55"/>
      <c r="B14" s="55"/>
      <c r="D14" s="55"/>
      <c r="F14" s="4" t="s">
        <v>156</v>
      </c>
    </row>
    <row r="15" spans="1:17" ht="14.45" customHeight="1">
      <c r="A15" s="55"/>
      <c r="B15" s="55"/>
      <c r="D15" s="55"/>
      <c r="F15" s="4" t="s">
        <v>157</v>
      </c>
    </row>
    <row r="16" spans="1:17" ht="14.45" customHeight="1">
      <c r="A16" s="52"/>
      <c r="B16" s="52"/>
      <c r="D16" s="52"/>
      <c r="F16" s="4" t="s">
        <v>158</v>
      </c>
    </row>
    <row r="17" spans="1:10" ht="14.45" customHeight="1">
      <c r="A17" s="3"/>
      <c r="B17" s="3"/>
      <c r="D17" s="3"/>
      <c r="F17" s="3"/>
    </row>
    <row r="18" spans="1:10" ht="14.45" customHeight="1">
      <c r="A18" s="40" t="s">
        <v>159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topLeftCell="A13" workbookViewId="0">
      <selection activeCell="O30" sqref="O30"/>
    </sheetView>
  </sheetViews>
  <sheetFormatPr defaultRowHeight="12.75"/>
  <cols>
    <col min="1" max="1" width="39" customWidth="1"/>
    <col min="2" max="2" width="1.28515625" customWidth="1"/>
    <col min="3" max="3" width="16.85546875" style="17" customWidth="1"/>
    <col min="4" max="4" width="1.28515625" style="17" customWidth="1"/>
    <col min="5" max="5" width="18.85546875" style="17" bestFit="1" customWidth="1"/>
    <col min="6" max="6" width="1.28515625" style="17" customWidth="1"/>
    <col min="7" max="7" width="15" style="17" bestFit="1" customWidth="1"/>
    <col min="8" max="8" width="1.28515625" style="17" customWidth="1"/>
    <col min="9" max="9" width="13.7109375" style="17" bestFit="1" customWidth="1"/>
    <col min="10" max="10" width="1.28515625" style="17" customWidth="1"/>
    <col min="11" max="11" width="12.7109375" style="17" bestFit="1" customWidth="1"/>
    <col min="12" max="12" width="1.28515625" style="17" customWidth="1"/>
    <col min="13" max="13" width="15.5703125" style="17" customWidth="1"/>
    <col min="14" max="14" width="1.28515625" style="17" customWidth="1"/>
    <col min="15" max="15" width="16" style="17" bestFit="1" customWidth="1"/>
    <col min="16" max="16" width="1.28515625" style="17" customWidth="1"/>
    <col min="17" max="17" width="13.7109375" style="17" bestFit="1" customWidth="1"/>
    <col min="18" max="18" width="1.28515625" style="17" customWidth="1"/>
    <col min="19" max="19" width="16.140625" style="17" bestFit="1" customWidth="1"/>
    <col min="20" max="20" width="0.28515625" customWidth="1"/>
  </cols>
  <sheetData>
    <row r="1" spans="1:1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/>
    <row r="5" spans="1:19" ht="14.45" customHeight="1">
      <c r="A5" s="39" t="s">
        <v>118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>
      <c r="A6" s="40" t="s">
        <v>53</v>
      </c>
      <c r="C6" s="40" t="s">
        <v>168</v>
      </c>
      <c r="D6" s="40"/>
      <c r="E6" s="40"/>
      <c r="F6" s="40"/>
      <c r="G6" s="40"/>
      <c r="I6" s="40" t="s">
        <v>115</v>
      </c>
      <c r="J6" s="40"/>
      <c r="K6" s="40"/>
      <c r="L6" s="40"/>
      <c r="M6" s="40"/>
      <c r="O6" s="40" t="s">
        <v>116</v>
      </c>
      <c r="P6" s="40"/>
      <c r="Q6" s="40"/>
      <c r="R6" s="40"/>
      <c r="S6" s="40"/>
    </row>
    <row r="7" spans="1:19" ht="46.5" customHeight="1">
      <c r="A7" s="40"/>
      <c r="C7" s="11" t="s">
        <v>169</v>
      </c>
      <c r="D7" s="27"/>
      <c r="E7" s="11" t="s">
        <v>170</v>
      </c>
      <c r="F7" s="27"/>
      <c r="G7" s="11" t="s">
        <v>171</v>
      </c>
      <c r="I7" s="11" t="s">
        <v>172</v>
      </c>
      <c r="J7" s="27"/>
      <c r="K7" s="11" t="s">
        <v>173</v>
      </c>
      <c r="L7" s="27"/>
      <c r="M7" s="11" t="s">
        <v>174</v>
      </c>
      <c r="O7" s="11" t="s">
        <v>172</v>
      </c>
      <c r="P7" s="27"/>
      <c r="Q7" s="11" t="s">
        <v>173</v>
      </c>
      <c r="R7" s="27"/>
      <c r="S7" s="11" t="s">
        <v>174</v>
      </c>
    </row>
    <row r="8" spans="1:19" ht="21.75" customHeight="1">
      <c r="A8" s="5" t="s">
        <v>43</v>
      </c>
      <c r="C8" s="16" t="s">
        <v>175</v>
      </c>
      <c r="E8" s="15">
        <v>4904893</v>
      </c>
      <c r="G8" s="15">
        <v>1050</v>
      </c>
      <c r="I8" s="15">
        <v>0</v>
      </c>
      <c r="K8" s="15">
        <v>0</v>
      </c>
      <c r="M8" s="15">
        <v>0</v>
      </c>
      <c r="O8" s="15">
        <v>5150137650</v>
      </c>
      <c r="Q8" s="15">
        <v>0</v>
      </c>
      <c r="S8" s="15">
        <v>5150137650</v>
      </c>
    </row>
    <row r="9" spans="1:19" ht="21.75" customHeight="1">
      <c r="A9" s="6" t="s">
        <v>25</v>
      </c>
      <c r="C9" s="33" t="s">
        <v>176</v>
      </c>
      <c r="E9" s="21">
        <v>12957177</v>
      </c>
      <c r="G9" s="21">
        <v>1000</v>
      </c>
      <c r="I9" s="21">
        <v>0</v>
      </c>
      <c r="K9" s="21">
        <v>0</v>
      </c>
      <c r="M9" s="21">
        <v>0</v>
      </c>
      <c r="O9" s="21">
        <v>12957177000</v>
      </c>
      <c r="Q9" s="21">
        <v>0</v>
      </c>
      <c r="S9" s="21">
        <v>12957177000</v>
      </c>
    </row>
    <row r="10" spans="1:19" ht="21.75" customHeight="1">
      <c r="A10" s="6" t="s">
        <v>31</v>
      </c>
      <c r="C10" s="33" t="s">
        <v>177</v>
      </c>
      <c r="E10" s="21">
        <v>5735907</v>
      </c>
      <c r="G10" s="21">
        <v>2390</v>
      </c>
      <c r="I10" s="21">
        <v>0</v>
      </c>
      <c r="K10" s="21">
        <v>0</v>
      </c>
      <c r="M10" s="21">
        <v>0</v>
      </c>
      <c r="O10" s="21">
        <v>13708817730</v>
      </c>
      <c r="Q10" s="21">
        <v>0</v>
      </c>
      <c r="S10" s="21">
        <v>13708817730</v>
      </c>
    </row>
    <row r="11" spans="1:19" ht="21.75" customHeight="1">
      <c r="A11" s="6" t="s">
        <v>42</v>
      </c>
      <c r="C11" s="33" t="s">
        <v>178</v>
      </c>
      <c r="E11" s="21">
        <v>13499999</v>
      </c>
      <c r="G11" s="21">
        <v>370</v>
      </c>
      <c r="I11" s="21">
        <v>0</v>
      </c>
      <c r="K11" s="21">
        <v>0</v>
      </c>
      <c r="M11" s="21">
        <v>0</v>
      </c>
      <c r="O11" s="21">
        <v>4994999630</v>
      </c>
      <c r="Q11" s="21">
        <v>0</v>
      </c>
      <c r="S11" s="21">
        <v>4994999630</v>
      </c>
    </row>
    <row r="12" spans="1:19" ht="21.75" customHeight="1">
      <c r="A12" s="6" t="s">
        <v>38</v>
      </c>
      <c r="C12" s="33" t="s">
        <v>178</v>
      </c>
      <c r="E12" s="21">
        <v>29274421</v>
      </c>
      <c r="G12" s="21">
        <v>115</v>
      </c>
      <c r="I12" s="21">
        <v>0</v>
      </c>
      <c r="K12" s="21">
        <v>0</v>
      </c>
      <c r="M12" s="21">
        <v>0</v>
      </c>
      <c r="O12" s="21">
        <v>3366558415</v>
      </c>
      <c r="Q12" s="21">
        <v>0</v>
      </c>
      <c r="S12" s="21">
        <v>3366558415</v>
      </c>
    </row>
    <row r="13" spans="1:19" ht="21.75" customHeight="1">
      <c r="A13" s="6" t="s">
        <v>29</v>
      </c>
      <c r="C13" s="33" t="s">
        <v>175</v>
      </c>
      <c r="E13" s="21">
        <v>13360388</v>
      </c>
      <c r="G13" s="21">
        <v>2000</v>
      </c>
      <c r="I13" s="21">
        <v>0</v>
      </c>
      <c r="K13" s="21">
        <v>0</v>
      </c>
      <c r="M13" s="21">
        <v>0</v>
      </c>
      <c r="O13" s="21">
        <v>26720776000</v>
      </c>
      <c r="Q13" s="21">
        <v>0</v>
      </c>
      <c r="S13" s="21">
        <v>26720776000</v>
      </c>
    </row>
    <row r="14" spans="1:19" ht="21.75" customHeight="1">
      <c r="A14" s="6" t="s">
        <v>21</v>
      </c>
      <c r="C14" s="33" t="s">
        <v>176</v>
      </c>
      <c r="E14" s="21">
        <v>7100000</v>
      </c>
      <c r="G14" s="21">
        <v>1997</v>
      </c>
      <c r="I14" s="21">
        <v>0</v>
      </c>
      <c r="K14" s="21">
        <v>0</v>
      </c>
      <c r="M14" s="21">
        <v>0</v>
      </c>
      <c r="O14" s="21">
        <v>14178700000</v>
      </c>
      <c r="Q14" s="21">
        <v>0</v>
      </c>
      <c r="S14" s="21">
        <v>14178700000</v>
      </c>
    </row>
    <row r="15" spans="1:19" ht="21.75" customHeight="1">
      <c r="A15" s="6" t="s">
        <v>37</v>
      </c>
      <c r="C15" s="33" t="s">
        <v>179</v>
      </c>
      <c r="E15" s="21">
        <v>5932246</v>
      </c>
      <c r="G15" s="21">
        <v>1000</v>
      </c>
      <c r="I15" s="21">
        <v>5932246000</v>
      </c>
      <c r="K15" s="21">
        <v>387380981</v>
      </c>
      <c r="M15" s="21">
        <v>5544865019</v>
      </c>
      <c r="O15" s="21">
        <v>5932246000</v>
      </c>
      <c r="Q15" s="21">
        <v>387380981</v>
      </c>
      <c r="S15" s="21">
        <v>5544865019</v>
      </c>
    </row>
    <row r="16" spans="1:19" ht="21.75" customHeight="1">
      <c r="A16" s="6" t="s">
        <v>36</v>
      </c>
      <c r="C16" s="33" t="s">
        <v>180</v>
      </c>
      <c r="E16" s="21">
        <v>51490851</v>
      </c>
      <c r="G16" s="21">
        <v>280</v>
      </c>
      <c r="I16" s="21">
        <v>0</v>
      </c>
      <c r="K16" s="21">
        <v>0</v>
      </c>
      <c r="M16" s="21">
        <v>0</v>
      </c>
      <c r="O16" s="21">
        <v>14417438280</v>
      </c>
      <c r="Q16" s="21">
        <v>0</v>
      </c>
      <c r="S16" s="21">
        <v>14417438280</v>
      </c>
    </row>
    <row r="17" spans="1:19" ht="21.75" customHeight="1">
      <c r="A17" s="6" t="s">
        <v>46</v>
      </c>
      <c r="C17" s="33" t="s">
        <v>181</v>
      </c>
      <c r="E17" s="21">
        <v>6980000</v>
      </c>
      <c r="G17" s="21">
        <v>1400</v>
      </c>
      <c r="I17" s="21">
        <v>0</v>
      </c>
      <c r="K17" s="21">
        <v>0</v>
      </c>
      <c r="M17" s="21">
        <v>0</v>
      </c>
      <c r="O17" s="21">
        <v>9772000000</v>
      </c>
      <c r="Q17" s="21">
        <v>13367989</v>
      </c>
      <c r="S17" s="21">
        <v>9758632011</v>
      </c>
    </row>
    <row r="18" spans="1:19" ht="21.75" customHeight="1">
      <c r="A18" s="6" t="s">
        <v>45</v>
      </c>
      <c r="C18" s="33" t="s">
        <v>176</v>
      </c>
      <c r="E18" s="21">
        <v>14200000</v>
      </c>
      <c r="G18" s="21">
        <v>800</v>
      </c>
      <c r="I18" s="21">
        <v>0</v>
      </c>
      <c r="K18" s="21">
        <v>0</v>
      </c>
      <c r="M18" s="21">
        <v>0</v>
      </c>
      <c r="O18" s="21">
        <v>11360000000</v>
      </c>
      <c r="Q18" s="21">
        <v>358998355</v>
      </c>
      <c r="S18" s="21">
        <v>11001001645</v>
      </c>
    </row>
    <row r="19" spans="1:19" ht="21.75" customHeight="1">
      <c r="A19" s="6" t="s">
        <v>24</v>
      </c>
      <c r="C19" s="33" t="s">
        <v>182</v>
      </c>
      <c r="E19" s="21">
        <v>23350000</v>
      </c>
      <c r="G19" s="21">
        <v>1624</v>
      </c>
      <c r="I19" s="21">
        <v>0</v>
      </c>
      <c r="K19" s="21">
        <v>0</v>
      </c>
      <c r="M19" s="21">
        <v>0</v>
      </c>
      <c r="O19" s="21">
        <v>37920400000</v>
      </c>
      <c r="Q19" s="21">
        <v>0</v>
      </c>
      <c r="S19" s="21">
        <v>37920400000</v>
      </c>
    </row>
    <row r="20" spans="1:19" ht="21.75" customHeight="1">
      <c r="A20" s="6" t="s">
        <v>20</v>
      </c>
      <c r="C20" s="33" t="s">
        <v>183</v>
      </c>
      <c r="E20" s="21">
        <v>6019338</v>
      </c>
      <c r="G20" s="21">
        <v>936</v>
      </c>
      <c r="I20" s="21">
        <v>0</v>
      </c>
      <c r="K20" s="21">
        <v>0</v>
      </c>
      <c r="M20" s="21">
        <v>0</v>
      </c>
      <c r="O20" s="21">
        <v>5634100368</v>
      </c>
      <c r="Q20" s="21">
        <v>0</v>
      </c>
      <c r="S20" s="21">
        <v>5634100368</v>
      </c>
    </row>
    <row r="21" spans="1:19" ht="21.75" customHeight="1">
      <c r="A21" s="6" t="s">
        <v>22</v>
      </c>
      <c r="C21" s="33" t="s">
        <v>184</v>
      </c>
      <c r="E21" s="21">
        <v>558213</v>
      </c>
      <c r="G21" s="21">
        <v>38000</v>
      </c>
      <c r="I21" s="21">
        <v>0</v>
      </c>
      <c r="K21" s="21">
        <v>0</v>
      </c>
      <c r="M21" s="21">
        <v>0</v>
      </c>
      <c r="O21" s="21">
        <v>21212094000</v>
      </c>
      <c r="Q21" s="21">
        <v>172924679</v>
      </c>
      <c r="S21" s="21">
        <v>21039169321</v>
      </c>
    </row>
    <row r="22" spans="1:19" ht="21.75" customHeight="1">
      <c r="A22" s="6" t="s">
        <v>35</v>
      </c>
      <c r="C22" s="33" t="s">
        <v>175</v>
      </c>
      <c r="E22" s="21">
        <v>1717452</v>
      </c>
      <c r="G22" s="21">
        <v>3000</v>
      </c>
      <c r="I22" s="21">
        <v>0</v>
      </c>
      <c r="K22" s="21">
        <v>0</v>
      </c>
      <c r="M22" s="21">
        <v>0</v>
      </c>
      <c r="O22" s="21">
        <v>5152356000</v>
      </c>
      <c r="Q22" s="21">
        <v>0</v>
      </c>
      <c r="S22" s="21">
        <v>5152356000</v>
      </c>
    </row>
    <row r="23" spans="1:19" ht="21.75" customHeight="1">
      <c r="A23" s="6" t="s">
        <v>39</v>
      </c>
      <c r="C23" s="33" t="s">
        <v>175</v>
      </c>
      <c r="E23" s="21">
        <v>3000000</v>
      </c>
      <c r="G23" s="21">
        <v>20</v>
      </c>
      <c r="I23" s="21">
        <v>0</v>
      </c>
      <c r="K23" s="21">
        <v>0</v>
      </c>
      <c r="M23" s="21">
        <v>0</v>
      </c>
      <c r="O23" s="21">
        <v>60000000</v>
      </c>
      <c r="Q23" s="21">
        <v>0</v>
      </c>
      <c r="S23" s="21">
        <v>60000000</v>
      </c>
    </row>
    <row r="24" spans="1:19" ht="21.75" customHeight="1">
      <c r="A24" s="6" t="s">
        <v>23</v>
      </c>
      <c r="C24" s="33" t="s">
        <v>183</v>
      </c>
      <c r="E24" s="21">
        <v>1899999</v>
      </c>
      <c r="G24" s="21">
        <v>3400</v>
      </c>
      <c r="I24" s="21">
        <v>0</v>
      </c>
      <c r="K24" s="21">
        <v>0</v>
      </c>
      <c r="M24" s="21">
        <v>0</v>
      </c>
      <c r="O24" s="21">
        <v>6459996600</v>
      </c>
      <c r="Q24" s="21">
        <v>0</v>
      </c>
      <c r="S24" s="21">
        <v>6459996600</v>
      </c>
    </row>
    <row r="25" spans="1:19" ht="21.75" customHeight="1">
      <c r="A25" s="6" t="s">
        <v>28</v>
      </c>
      <c r="C25" s="33" t="s">
        <v>185</v>
      </c>
      <c r="E25" s="21">
        <v>14341989</v>
      </c>
      <c r="G25" s="21">
        <v>1100</v>
      </c>
      <c r="I25" s="21">
        <v>0</v>
      </c>
      <c r="K25" s="21">
        <v>0</v>
      </c>
      <c r="M25" s="21">
        <v>0</v>
      </c>
      <c r="O25" s="21">
        <v>15776187900</v>
      </c>
      <c r="Q25" s="21">
        <v>492024440</v>
      </c>
      <c r="S25" s="21">
        <v>15284163460</v>
      </c>
    </row>
    <row r="26" spans="1:19" ht="21.75" customHeight="1">
      <c r="A26" s="6" t="s">
        <v>126</v>
      </c>
      <c r="C26" s="33" t="s">
        <v>176</v>
      </c>
      <c r="E26" s="21">
        <v>7123249</v>
      </c>
      <c r="G26" s="21">
        <v>700</v>
      </c>
      <c r="I26" s="21">
        <v>0</v>
      </c>
      <c r="K26" s="21">
        <v>0</v>
      </c>
      <c r="M26" s="21">
        <v>0</v>
      </c>
      <c r="O26" s="21">
        <v>4986274300</v>
      </c>
      <c r="Q26" s="21">
        <v>0</v>
      </c>
      <c r="S26" s="21">
        <v>4986274300</v>
      </c>
    </row>
    <row r="27" spans="1:19" ht="21.75" customHeight="1">
      <c r="A27" s="6" t="s">
        <v>128</v>
      </c>
      <c r="C27" s="33" t="s">
        <v>186</v>
      </c>
      <c r="E27" s="21">
        <v>13200000</v>
      </c>
      <c r="G27" s="21">
        <v>450</v>
      </c>
      <c r="I27" s="21">
        <v>0</v>
      </c>
      <c r="K27" s="21">
        <v>0</v>
      </c>
      <c r="M27" s="21">
        <v>0</v>
      </c>
      <c r="O27" s="21">
        <v>5940000000</v>
      </c>
      <c r="Q27" s="21">
        <v>76308316</v>
      </c>
      <c r="S27" s="21">
        <v>5863691684</v>
      </c>
    </row>
    <row r="28" spans="1:19" ht="21.75" customHeight="1">
      <c r="A28" s="6" t="s">
        <v>121</v>
      </c>
      <c r="C28" s="33" t="s">
        <v>187</v>
      </c>
      <c r="E28" s="21">
        <v>1500000</v>
      </c>
      <c r="G28" s="21">
        <v>150</v>
      </c>
      <c r="I28" s="21">
        <v>0</v>
      </c>
      <c r="K28" s="21">
        <v>0</v>
      </c>
      <c r="M28" s="21">
        <v>0</v>
      </c>
      <c r="O28" s="21">
        <v>225000000</v>
      </c>
      <c r="Q28" s="21">
        <v>0</v>
      </c>
      <c r="S28" s="21">
        <v>225000000</v>
      </c>
    </row>
    <row r="29" spans="1:19" ht="21.75" customHeight="1">
      <c r="A29" s="7" t="s">
        <v>125</v>
      </c>
      <c r="C29" s="34" t="s">
        <v>188</v>
      </c>
      <c r="E29" s="23">
        <v>200000</v>
      </c>
      <c r="G29" s="23">
        <v>2350</v>
      </c>
      <c r="I29" s="23">
        <v>0</v>
      </c>
      <c r="K29" s="23">
        <v>0</v>
      </c>
      <c r="M29" s="23">
        <v>0</v>
      </c>
      <c r="O29" s="23">
        <v>470000000</v>
      </c>
      <c r="Q29" s="23">
        <v>0</v>
      </c>
      <c r="S29" s="23">
        <v>470000000</v>
      </c>
    </row>
    <row r="30" spans="1:19" ht="21.75" customHeight="1">
      <c r="A30" s="9" t="s">
        <v>51</v>
      </c>
      <c r="C30" s="28"/>
      <c r="E30" s="28"/>
      <c r="G30" s="28"/>
      <c r="I30" s="28">
        <v>5932246000</v>
      </c>
      <c r="K30" s="28">
        <v>387380981</v>
      </c>
      <c r="M30" s="28">
        <v>5544865019</v>
      </c>
      <c r="O30" s="28">
        <v>226395259873</v>
      </c>
      <c r="Q30" s="28">
        <v>1501004760</v>
      </c>
      <c r="S30" s="28">
        <v>224894255113</v>
      </c>
    </row>
    <row r="32" spans="1:19">
      <c r="K32" s="29"/>
      <c r="O32" s="29"/>
      <c r="Q32" s="29"/>
      <c r="S32" s="29"/>
    </row>
    <row r="33" spans="9:19">
      <c r="I33" s="29"/>
      <c r="K33" s="29"/>
      <c r="M33" s="29"/>
    </row>
    <row r="35" spans="9:19">
      <c r="S35" s="29"/>
    </row>
    <row r="36" spans="9:19">
      <c r="M36" s="29"/>
    </row>
    <row r="39" spans="9:19">
      <c r="K39" s="19"/>
      <c r="M39" s="29"/>
    </row>
    <row r="40" spans="9:19">
      <c r="K40" s="19"/>
      <c r="M40" s="29"/>
    </row>
    <row r="41" spans="9:19">
      <c r="K41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/>
    <row r="5" spans="1:11" ht="14.45" customHeight="1">
      <c r="A5" s="39" t="s">
        <v>131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4.45" customHeight="1">
      <c r="I6" s="2" t="s">
        <v>115</v>
      </c>
      <c r="K6" s="2" t="s">
        <v>116</v>
      </c>
    </row>
    <row r="7" spans="1:11" ht="29.1" customHeight="1">
      <c r="A7" s="2" t="s">
        <v>189</v>
      </c>
      <c r="C7" s="10" t="s">
        <v>190</v>
      </c>
      <c r="E7" s="10" t="s">
        <v>191</v>
      </c>
      <c r="G7" s="10" t="s">
        <v>192</v>
      </c>
      <c r="I7" s="11" t="s">
        <v>193</v>
      </c>
      <c r="K7" s="11" t="s">
        <v>193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/>
    <row r="5" spans="1:19" ht="14.45" customHeight="1">
      <c r="A5" s="39" t="s">
        <v>194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>
      <c r="A6" s="40" t="s">
        <v>99</v>
      </c>
      <c r="I6" s="40" t="s">
        <v>115</v>
      </c>
      <c r="J6" s="40"/>
      <c r="K6" s="40"/>
      <c r="L6" s="40"/>
      <c r="M6" s="40"/>
      <c r="O6" s="40" t="s">
        <v>116</v>
      </c>
      <c r="P6" s="40"/>
      <c r="Q6" s="40"/>
      <c r="R6" s="40"/>
      <c r="S6" s="40"/>
    </row>
    <row r="7" spans="1:19" ht="29.1" customHeight="1">
      <c r="A7" s="40"/>
      <c r="C7" s="10" t="s">
        <v>195</v>
      </c>
      <c r="E7" s="10" t="s">
        <v>80</v>
      </c>
      <c r="G7" s="10" t="s">
        <v>196</v>
      </c>
      <c r="I7" s="11" t="s">
        <v>197</v>
      </c>
      <c r="J7" s="3"/>
      <c r="K7" s="11" t="s">
        <v>173</v>
      </c>
      <c r="L7" s="3"/>
      <c r="M7" s="11" t="s">
        <v>198</v>
      </c>
      <c r="O7" s="11" t="s">
        <v>197</v>
      </c>
      <c r="P7" s="3"/>
      <c r="Q7" s="11" t="s">
        <v>173</v>
      </c>
      <c r="R7" s="3"/>
      <c r="S7" s="11" t="s">
        <v>198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46"/>
  <sheetViews>
    <sheetView rightToLeft="1" topLeftCell="A15" workbookViewId="0">
      <selection activeCell="I40" sqref="I40"/>
    </sheetView>
  </sheetViews>
  <sheetFormatPr defaultRowHeight="12.75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22.85546875" customWidth="1"/>
    <col min="18" max="18" width="1.28515625" customWidth="1"/>
    <col min="19" max="19" width="0.28515625" customWidth="1"/>
    <col min="22" max="22" width="20.5703125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/>
    <row r="5" spans="1:18" ht="14.45" customHeight="1">
      <c r="A5" s="39" t="s">
        <v>200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A6" s="40" t="s">
        <v>99</v>
      </c>
      <c r="C6" s="40" t="s">
        <v>115</v>
      </c>
      <c r="D6" s="40"/>
      <c r="E6" s="40"/>
      <c r="F6" s="40"/>
      <c r="G6" s="40"/>
      <c r="H6" s="40"/>
      <c r="I6" s="40"/>
      <c r="J6" s="17"/>
      <c r="K6" s="40" t="s">
        <v>116</v>
      </c>
      <c r="L6" s="40"/>
      <c r="M6" s="40"/>
      <c r="N6" s="40"/>
      <c r="O6" s="40"/>
      <c r="P6" s="40"/>
      <c r="Q6" s="40"/>
      <c r="R6" s="40"/>
    </row>
    <row r="7" spans="1:18" ht="29.1" customHeight="1">
      <c r="A7" s="40"/>
      <c r="C7" s="11" t="s">
        <v>13</v>
      </c>
      <c r="D7" s="27"/>
      <c r="E7" s="11" t="s">
        <v>201</v>
      </c>
      <c r="F7" s="27"/>
      <c r="G7" s="11" t="s">
        <v>202</v>
      </c>
      <c r="H7" s="27"/>
      <c r="I7" s="11" t="s">
        <v>203</v>
      </c>
      <c r="J7" s="17"/>
      <c r="K7" s="11" t="s">
        <v>13</v>
      </c>
      <c r="L7" s="27"/>
      <c r="M7" s="11" t="s">
        <v>201</v>
      </c>
      <c r="N7" s="27"/>
      <c r="O7" s="11" t="s">
        <v>202</v>
      </c>
      <c r="P7" s="27"/>
      <c r="Q7" s="53" t="s">
        <v>203</v>
      </c>
      <c r="R7" s="53"/>
    </row>
    <row r="8" spans="1:18" ht="21.75" customHeight="1">
      <c r="A8" s="5" t="s">
        <v>49</v>
      </c>
      <c r="C8" s="15">
        <v>360000</v>
      </c>
      <c r="D8" s="17"/>
      <c r="E8" s="15">
        <v>4653977308</v>
      </c>
      <c r="F8" s="17"/>
      <c r="G8" s="15">
        <v>3549219770</v>
      </c>
      <c r="H8" s="17"/>
      <c r="I8" s="15">
        <v>1104757538</v>
      </c>
      <c r="J8" s="17"/>
      <c r="K8" s="15">
        <v>360000</v>
      </c>
      <c r="L8" s="17"/>
      <c r="M8" s="15">
        <v>4653977308</v>
      </c>
      <c r="N8" s="17"/>
      <c r="O8" s="15">
        <v>3549219770</v>
      </c>
      <c r="P8" s="17"/>
      <c r="Q8" s="43">
        <v>1104757538</v>
      </c>
      <c r="R8" s="43"/>
    </row>
    <row r="9" spans="1:18" ht="21.75" customHeight="1">
      <c r="A9" s="6" t="s">
        <v>28</v>
      </c>
      <c r="C9" s="21">
        <v>961</v>
      </c>
      <c r="D9" s="17"/>
      <c r="E9" s="21">
        <v>9925382</v>
      </c>
      <c r="F9" s="17"/>
      <c r="G9" s="21">
        <v>10804239</v>
      </c>
      <c r="H9" s="17"/>
      <c r="I9" s="21">
        <v>-878857</v>
      </c>
      <c r="J9" s="17"/>
      <c r="K9" s="21">
        <v>200961</v>
      </c>
      <c r="L9" s="17"/>
      <c r="M9" s="21">
        <v>2021882592</v>
      </c>
      <c r="N9" s="17"/>
      <c r="O9" s="21">
        <v>2259345333</v>
      </c>
      <c r="P9" s="17"/>
      <c r="Q9" s="45">
        <v>-237462741</v>
      </c>
      <c r="R9" s="45"/>
    </row>
    <row r="10" spans="1:18" ht="21.75" customHeight="1">
      <c r="A10" s="6" t="s">
        <v>21</v>
      </c>
      <c r="C10" s="21">
        <v>3838782</v>
      </c>
      <c r="D10" s="17"/>
      <c r="E10" s="21">
        <f>83948031478+10264881766</f>
        <v>94212913244</v>
      </c>
      <c r="F10" s="17"/>
      <c r="G10" s="21">
        <v>80249244615</v>
      </c>
      <c r="H10" s="17"/>
      <c r="I10" s="21">
        <f>E10-G10</f>
        <v>13963668629</v>
      </c>
      <c r="J10" s="17"/>
      <c r="K10" s="21">
        <v>7100000</v>
      </c>
      <c r="L10" s="17"/>
      <c r="M10" s="21">
        <v>145760594813</v>
      </c>
      <c r="N10" s="17"/>
      <c r="O10" s="21">
        <v>148424587650</v>
      </c>
      <c r="P10" s="17"/>
      <c r="Q10" s="45">
        <v>-2663992837</v>
      </c>
      <c r="R10" s="45"/>
    </row>
    <row r="11" spans="1:18" ht="21.75" customHeight="1">
      <c r="A11" s="6" t="s">
        <v>45</v>
      </c>
      <c r="C11" s="21">
        <v>7545013</v>
      </c>
      <c r="D11" s="17"/>
      <c r="E11" s="21">
        <v>24850801672</v>
      </c>
      <c r="F11" s="17"/>
      <c r="G11" s="21">
        <v>41869950894</v>
      </c>
      <c r="H11" s="17"/>
      <c r="I11" s="21">
        <v>-17019149222</v>
      </c>
      <c r="J11" s="17"/>
      <c r="K11" s="21">
        <v>9905390</v>
      </c>
      <c r="L11" s="17"/>
      <c r="M11" s="21">
        <v>33152078606</v>
      </c>
      <c r="N11" s="17"/>
      <c r="O11" s="21">
        <v>57530744031</v>
      </c>
      <c r="P11" s="17"/>
      <c r="Q11" s="45">
        <v>-24378665425</v>
      </c>
      <c r="R11" s="45"/>
    </row>
    <row r="12" spans="1:18" ht="21.75" customHeight="1">
      <c r="A12" s="6" t="s">
        <v>121</v>
      </c>
      <c r="C12" s="21">
        <v>0</v>
      </c>
      <c r="D12" s="17"/>
      <c r="E12" s="21">
        <v>0</v>
      </c>
      <c r="F12" s="17"/>
      <c r="G12" s="21">
        <v>0</v>
      </c>
      <c r="H12" s="17"/>
      <c r="I12" s="21">
        <v>0</v>
      </c>
      <c r="J12" s="17"/>
      <c r="K12" s="21">
        <v>1500000</v>
      </c>
      <c r="L12" s="17"/>
      <c r="M12" s="21">
        <v>5819608384</v>
      </c>
      <c r="N12" s="17"/>
      <c r="O12" s="21">
        <v>7231713750</v>
      </c>
      <c r="P12" s="17"/>
      <c r="Q12" s="45">
        <v>-1412105366</v>
      </c>
      <c r="R12" s="45"/>
    </row>
    <row r="13" spans="1:18" ht="21.75" customHeight="1">
      <c r="A13" s="6" t="s">
        <v>36</v>
      </c>
      <c r="C13" s="21">
        <v>0</v>
      </c>
      <c r="D13" s="17"/>
      <c r="E13" s="21">
        <v>0</v>
      </c>
      <c r="F13" s="17"/>
      <c r="G13" s="21">
        <v>0</v>
      </c>
      <c r="H13" s="17"/>
      <c r="I13" s="21">
        <v>0</v>
      </c>
      <c r="J13" s="17"/>
      <c r="K13" s="21">
        <v>7200000</v>
      </c>
      <c r="L13" s="17"/>
      <c r="M13" s="21">
        <v>22489387333</v>
      </c>
      <c r="N13" s="17"/>
      <c r="O13" s="21">
        <v>25035745609</v>
      </c>
      <c r="P13" s="17"/>
      <c r="Q13" s="45">
        <v>-2546358276</v>
      </c>
      <c r="R13" s="45"/>
    </row>
    <row r="14" spans="1:18" ht="21.75" customHeight="1">
      <c r="A14" s="6" t="s">
        <v>122</v>
      </c>
      <c r="C14" s="21">
        <v>0</v>
      </c>
      <c r="D14" s="17"/>
      <c r="E14" s="21">
        <v>0</v>
      </c>
      <c r="F14" s="17"/>
      <c r="G14" s="21">
        <v>0</v>
      </c>
      <c r="H14" s="17"/>
      <c r="I14" s="21">
        <v>0</v>
      </c>
      <c r="J14" s="17"/>
      <c r="K14" s="21">
        <v>5541235</v>
      </c>
      <c r="L14" s="17"/>
      <c r="M14" s="21">
        <v>12356954050</v>
      </c>
      <c r="N14" s="17"/>
      <c r="O14" s="21">
        <v>12356954050</v>
      </c>
      <c r="P14" s="17"/>
      <c r="Q14" s="45">
        <v>0</v>
      </c>
      <c r="R14" s="45"/>
    </row>
    <row r="15" spans="1:18" ht="21.75" customHeight="1">
      <c r="A15" s="6" t="s">
        <v>24</v>
      </c>
      <c r="C15" s="21">
        <v>0</v>
      </c>
      <c r="D15" s="17"/>
      <c r="E15" s="21">
        <v>0</v>
      </c>
      <c r="F15" s="17"/>
      <c r="G15" s="21">
        <v>0</v>
      </c>
      <c r="H15" s="17"/>
      <c r="I15" s="21">
        <v>0</v>
      </c>
      <c r="J15" s="17"/>
      <c r="K15" s="21">
        <v>3800000</v>
      </c>
      <c r="L15" s="17"/>
      <c r="M15" s="21">
        <v>26932790794</v>
      </c>
      <c r="N15" s="17"/>
      <c r="O15" s="21">
        <v>31012371859</v>
      </c>
      <c r="P15" s="17"/>
      <c r="Q15" s="45">
        <v>-4079581065</v>
      </c>
      <c r="R15" s="45"/>
    </row>
    <row r="16" spans="1:18" ht="21.75" customHeight="1">
      <c r="A16" s="6" t="s">
        <v>42</v>
      </c>
      <c r="C16" s="21">
        <v>0</v>
      </c>
      <c r="D16" s="17"/>
      <c r="E16" s="21">
        <v>0</v>
      </c>
      <c r="F16" s="17"/>
      <c r="G16" s="21">
        <v>0</v>
      </c>
      <c r="H16" s="17"/>
      <c r="I16" s="21">
        <v>0</v>
      </c>
      <c r="J16" s="17"/>
      <c r="K16" s="21">
        <v>4000001</v>
      </c>
      <c r="L16" s="17"/>
      <c r="M16" s="21">
        <v>24159391307</v>
      </c>
      <c r="N16" s="17"/>
      <c r="O16" s="21">
        <v>26242926517</v>
      </c>
      <c r="P16" s="17"/>
      <c r="Q16" s="45">
        <v>-2083535210</v>
      </c>
      <c r="R16" s="45"/>
    </row>
    <row r="17" spans="1:22" ht="21.75" customHeight="1">
      <c r="A17" s="6" t="s">
        <v>26</v>
      </c>
      <c r="C17" s="21">
        <v>0</v>
      </c>
      <c r="D17" s="17"/>
      <c r="E17" s="21">
        <v>0</v>
      </c>
      <c r="F17" s="17"/>
      <c r="G17" s="21">
        <v>0</v>
      </c>
      <c r="H17" s="17"/>
      <c r="I17" s="21">
        <v>0</v>
      </c>
      <c r="J17" s="17"/>
      <c r="K17" s="21">
        <v>2024291</v>
      </c>
      <c r="L17" s="17"/>
      <c r="M17" s="21">
        <v>19880995253</v>
      </c>
      <c r="N17" s="17"/>
      <c r="O17" s="21">
        <v>26984225145</v>
      </c>
      <c r="P17" s="17"/>
      <c r="Q17" s="45">
        <v>-7103229892</v>
      </c>
      <c r="R17" s="45"/>
    </row>
    <row r="18" spans="1:22" ht="21.75" customHeight="1">
      <c r="A18" s="6" t="s">
        <v>123</v>
      </c>
      <c r="C18" s="21">
        <v>0</v>
      </c>
      <c r="D18" s="17"/>
      <c r="E18" s="21">
        <v>0</v>
      </c>
      <c r="F18" s="17"/>
      <c r="G18" s="21">
        <v>0</v>
      </c>
      <c r="H18" s="17"/>
      <c r="I18" s="21">
        <v>0</v>
      </c>
      <c r="J18" s="17"/>
      <c r="K18" s="21">
        <v>1750000</v>
      </c>
      <c r="L18" s="17"/>
      <c r="M18" s="21">
        <v>6504443462</v>
      </c>
      <c r="N18" s="17"/>
      <c r="O18" s="21">
        <v>6610432500</v>
      </c>
      <c r="P18" s="17"/>
      <c r="Q18" s="45">
        <v>-105989038</v>
      </c>
      <c r="R18" s="45"/>
    </row>
    <row r="19" spans="1:22" ht="21.75" customHeight="1">
      <c r="A19" s="6" t="s">
        <v>30</v>
      </c>
      <c r="C19" s="21">
        <v>0</v>
      </c>
      <c r="D19" s="17"/>
      <c r="E19" s="21">
        <v>0</v>
      </c>
      <c r="F19" s="17"/>
      <c r="G19" s="21">
        <v>0</v>
      </c>
      <c r="H19" s="17"/>
      <c r="I19" s="21">
        <v>0</v>
      </c>
      <c r="J19" s="17"/>
      <c r="K19" s="21">
        <v>4000000</v>
      </c>
      <c r="L19" s="17"/>
      <c r="M19" s="21">
        <v>21391956116</v>
      </c>
      <c r="N19" s="17"/>
      <c r="O19" s="21">
        <v>23658389989</v>
      </c>
      <c r="P19" s="17"/>
      <c r="Q19" s="45">
        <v>-2266433873</v>
      </c>
      <c r="R19" s="45"/>
    </row>
    <row r="20" spans="1:22" ht="21.75" customHeight="1">
      <c r="A20" s="6" t="s">
        <v>31</v>
      </c>
      <c r="C20" s="21">
        <v>0</v>
      </c>
      <c r="D20" s="17"/>
      <c r="E20" s="21">
        <v>0</v>
      </c>
      <c r="F20" s="17"/>
      <c r="G20" s="21">
        <v>0</v>
      </c>
      <c r="H20" s="17"/>
      <c r="I20" s="21">
        <v>0</v>
      </c>
      <c r="J20" s="17"/>
      <c r="K20" s="21">
        <v>200000</v>
      </c>
      <c r="L20" s="17"/>
      <c r="M20" s="21">
        <v>2572601426</v>
      </c>
      <c r="N20" s="17"/>
      <c r="O20" s="21">
        <v>4361891400</v>
      </c>
      <c r="P20" s="17"/>
      <c r="Q20" s="45">
        <v>-1789289974</v>
      </c>
      <c r="R20" s="45"/>
    </row>
    <row r="21" spans="1:22" ht="21.75" customHeight="1">
      <c r="A21" s="6" t="s">
        <v>124</v>
      </c>
      <c r="C21" s="21">
        <v>0</v>
      </c>
      <c r="D21" s="17"/>
      <c r="E21" s="21">
        <v>0</v>
      </c>
      <c r="F21" s="17"/>
      <c r="G21" s="21">
        <v>0</v>
      </c>
      <c r="H21" s="17"/>
      <c r="I21" s="21">
        <v>0</v>
      </c>
      <c r="J21" s="17"/>
      <c r="K21" s="21">
        <v>4815267</v>
      </c>
      <c r="L21" s="17"/>
      <c r="M21" s="21">
        <v>25464798101</v>
      </c>
      <c r="N21" s="17"/>
      <c r="O21" s="21">
        <v>27523042927</v>
      </c>
      <c r="P21" s="17"/>
      <c r="Q21" s="45">
        <v>-2058244826</v>
      </c>
      <c r="R21" s="45"/>
    </row>
    <row r="22" spans="1:22" ht="21.75" customHeight="1">
      <c r="A22" s="6" t="s">
        <v>125</v>
      </c>
      <c r="C22" s="21">
        <v>0</v>
      </c>
      <c r="D22" s="17"/>
      <c r="E22" s="21">
        <v>0</v>
      </c>
      <c r="F22" s="17"/>
      <c r="G22" s="21">
        <v>0</v>
      </c>
      <c r="H22" s="17"/>
      <c r="I22" s="21">
        <v>0</v>
      </c>
      <c r="J22" s="17"/>
      <c r="K22" s="21">
        <v>200000</v>
      </c>
      <c r="L22" s="17"/>
      <c r="M22" s="21">
        <v>6607399876</v>
      </c>
      <c r="N22" s="17"/>
      <c r="O22" s="21">
        <v>6033883500</v>
      </c>
      <c r="P22" s="17"/>
      <c r="Q22" s="45">
        <v>573516376</v>
      </c>
      <c r="R22" s="45"/>
    </row>
    <row r="23" spans="1:22" ht="21.75" customHeight="1">
      <c r="A23" s="6" t="s">
        <v>126</v>
      </c>
      <c r="C23" s="21">
        <v>0</v>
      </c>
      <c r="D23" s="17"/>
      <c r="E23" s="21">
        <v>0</v>
      </c>
      <c r="F23" s="17"/>
      <c r="G23" s="21">
        <v>0</v>
      </c>
      <c r="H23" s="17"/>
      <c r="I23" s="21">
        <v>0</v>
      </c>
      <c r="J23" s="17"/>
      <c r="K23" s="21">
        <v>7123249</v>
      </c>
      <c r="L23" s="17"/>
      <c r="M23" s="21">
        <v>39706029623</v>
      </c>
      <c r="N23" s="17"/>
      <c r="O23" s="21">
        <v>53814579080</v>
      </c>
      <c r="P23" s="17"/>
      <c r="Q23" s="45">
        <v>-14108549457</v>
      </c>
      <c r="R23" s="45"/>
    </row>
    <row r="24" spans="1:22" ht="21.75" customHeight="1">
      <c r="A24" s="6" t="s">
        <v>22</v>
      </c>
      <c r="C24" s="21">
        <v>0</v>
      </c>
      <c r="D24" s="17"/>
      <c r="E24" s="21">
        <v>0</v>
      </c>
      <c r="F24" s="17"/>
      <c r="G24" s="21">
        <v>0</v>
      </c>
      <c r="H24" s="17"/>
      <c r="I24" s="21">
        <v>0</v>
      </c>
      <c r="J24" s="17"/>
      <c r="K24" s="21">
        <v>90117</v>
      </c>
      <c r="L24" s="17"/>
      <c r="M24" s="21">
        <v>21741261104</v>
      </c>
      <c r="N24" s="17"/>
      <c r="O24" s="21">
        <v>23984364420</v>
      </c>
      <c r="P24" s="17"/>
      <c r="Q24" s="45">
        <v>-2243103316</v>
      </c>
      <c r="R24" s="45"/>
    </row>
    <row r="25" spans="1:22" ht="21.75" customHeight="1">
      <c r="A25" s="6" t="s">
        <v>25</v>
      </c>
      <c r="C25" s="21">
        <v>0</v>
      </c>
      <c r="D25" s="17"/>
      <c r="E25" s="21">
        <v>0</v>
      </c>
      <c r="F25" s="17"/>
      <c r="G25" s="21">
        <v>0</v>
      </c>
      <c r="H25" s="17"/>
      <c r="I25" s="21">
        <v>0</v>
      </c>
      <c r="J25" s="17"/>
      <c r="K25" s="21">
        <v>2927404</v>
      </c>
      <c r="L25" s="17"/>
      <c r="M25" s="21">
        <v>18225952784</v>
      </c>
      <c r="N25" s="17"/>
      <c r="O25" s="21">
        <v>25462376713</v>
      </c>
      <c r="P25" s="17"/>
      <c r="Q25" s="45">
        <v>-7236423929</v>
      </c>
      <c r="R25" s="45"/>
    </row>
    <row r="26" spans="1:22" ht="21.75" customHeight="1">
      <c r="A26" s="6" t="s">
        <v>127</v>
      </c>
      <c r="C26" s="21">
        <v>0</v>
      </c>
      <c r="D26" s="17"/>
      <c r="E26" s="21">
        <v>0</v>
      </c>
      <c r="F26" s="17"/>
      <c r="G26" s="21">
        <v>0</v>
      </c>
      <c r="H26" s="17"/>
      <c r="I26" s="21">
        <v>0</v>
      </c>
      <c r="J26" s="17"/>
      <c r="K26" s="21">
        <v>34753248</v>
      </c>
      <c r="L26" s="17"/>
      <c r="M26" s="21">
        <v>40630324207</v>
      </c>
      <c r="N26" s="17"/>
      <c r="O26" s="21">
        <v>44150383770</v>
      </c>
      <c r="P26" s="17"/>
      <c r="Q26" s="45">
        <v>-3520059563</v>
      </c>
      <c r="R26" s="45"/>
    </row>
    <row r="27" spans="1:22" ht="21.75" customHeight="1">
      <c r="A27" s="6" t="s">
        <v>23</v>
      </c>
      <c r="C27" s="21">
        <v>0</v>
      </c>
      <c r="D27" s="17"/>
      <c r="E27" s="21">
        <v>0</v>
      </c>
      <c r="F27" s="17"/>
      <c r="G27" s="21">
        <v>0</v>
      </c>
      <c r="H27" s="17"/>
      <c r="I27" s="21">
        <v>0</v>
      </c>
      <c r="J27" s="17"/>
      <c r="K27" s="21">
        <v>500000</v>
      </c>
      <c r="L27" s="17"/>
      <c r="M27" s="21">
        <v>20114601771</v>
      </c>
      <c r="N27" s="17"/>
      <c r="O27" s="21">
        <v>23216037739</v>
      </c>
      <c r="P27" s="17"/>
      <c r="Q27" s="45">
        <v>-3101435968</v>
      </c>
      <c r="R27" s="45"/>
    </row>
    <row r="28" spans="1:22" ht="21.75" customHeight="1">
      <c r="A28" s="6" t="s">
        <v>128</v>
      </c>
      <c r="C28" s="21">
        <v>0</v>
      </c>
      <c r="D28" s="17"/>
      <c r="E28" s="21">
        <v>0</v>
      </c>
      <c r="F28" s="17"/>
      <c r="G28" s="21">
        <v>0</v>
      </c>
      <c r="H28" s="17"/>
      <c r="I28" s="21">
        <v>0</v>
      </c>
      <c r="J28" s="17"/>
      <c r="K28" s="21">
        <v>13200000</v>
      </c>
      <c r="L28" s="17"/>
      <c r="M28" s="21">
        <v>41201384400</v>
      </c>
      <c r="N28" s="17"/>
      <c r="O28" s="21">
        <v>52656418980</v>
      </c>
      <c r="P28" s="17"/>
      <c r="Q28" s="45">
        <v>-11455034580</v>
      </c>
      <c r="R28" s="45"/>
    </row>
    <row r="29" spans="1:22" ht="21.75" customHeight="1">
      <c r="A29" s="7" t="s">
        <v>27</v>
      </c>
      <c r="C29" s="23">
        <v>0</v>
      </c>
      <c r="D29" s="17"/>
      <c r="E29" s="23">
        <v>0</v>
      </c>
      <c r="F29" s="17"/>
      <c r="G29" s="23">
        <v>0</v>
      </c>
      <c r="H29" s="17"/>
      <c r="I29" s="23">
        <v>0</v>
      </c>
      <c r="J29" s="17"/>
      <c r="K29" s="23">
        <v>1</v>
      </c>
      <c r="L29" s="17"/>
      <c r="M29" s="23">
        <v>1</v>
      </c>
      <c r="N29" s="17"/>
      <c r="O29" s="23">
        <v>5336</v>
      </c>
      <c r="P29" s="17"/>
      <c r="Q29" s="51">
        <v>-5335</v>
      </c>
      <c r="R29" s="51"/>
    </row>
    <row r="30" spans="1:22" ht="21.75" customHeight="1" thickBot="1">
      <c r="A30" s="9" t="s">
        <v>51</v>
      </c>
      <c r="C30" s="28">
        <v>11744756</v>
      </c>
      <c r="D30" s="17"/>
      <c r="E30" s="28">
        <f>SUM(E8:E29)</f>
        <v>123727617606</v>
      </c>
      <c r="F30" s="28">
        <f t="shared" ref="F30:H30" si="0">SUM(F8:F29)</f>
        <v>0</v>
      </c>
      <c r="G30" s="28">
        <f>SUM(G8:G29)</f>
        <v>125679219518</v>
      </c>
      <c r="H30" s="28">
        <f t="shared" si="0"/>
        <v>0</v>
      </c>
      <c r="I30" s="28">
        <f>E30-G30</f>
        <v>-1951601912</v>
      </c>
      <c r="J30" s="17"/>
      <c r="K30" s="28">
        <v>111191164</v>
      </c>
      <c r="L30" s="17"/>
      <c r="M30" s="28">
        <v>541388413311</v>
      </c>
      <c r="N30" s="17"/>
      <c r="O30" s="28">
        <v>632099640068</v>
      </c>
      <c r="P30" s="17"/>
      <c r="Q30" s="57">
        <v>-90711226757</v>
      </c>
      <c r="R30" s="57"/>
      <c r="V30" s="26"/>
    </row>
    <row r="31" spans="1:22" ht="13.5" thickTop="1">
      <c r="V31" s="26"/>
    </row>
    <row r="32" spans="1:22">
      <c r="O32" s="12"/>
      <c r="V32" s="26"/>
    </row>
    <row r="34" spans="9:22">
      <c r="V34" s="35"/>
    </row>
    <row r="35" spans="9:22">
      <c r="I35" s="12"/>
    </row>
    <row r="37" spans="9:22">
      <c r="I37" s="12"/>
    </row>
    <row r="39" spans="9:22">
      <c r="I39" s="12"/>
    </row>
    <row r="40" spans="9:22">
      <c r="O40" s="12"/>
    </row>
    <row r="41" spans="9:22">
      <c r="I41" s="12"/>
    </row>
    <row r="43" spans="9:22">
      <c r="I43" s="12"/>
    </row>
    <row r="46" spans="9:22">
      <c r="I46" s="12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2"/>
  <sheetViews>
    <sheetView rightToLeft="1" topLeftCell="A22" workbookViewId="0">
      <selection activeCell="AD6" sqref="AD6:AD12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.28515625" style="17" customWidth="1"/>
    <col min="6" max="6" width="11.7109375" style="17" customWidth="1"/>
    <col min="7" max="7" width="1.28515625" style="17" customWidth="1"/>
    <col min="8" max="8" width="20.140625" style="17" customWidth="1"/>
    <col min="9" max="9" width="1.28515625" style="17" customWidth="1"/>
    <col min="10" max="10" width="17.28515625" style="17" bestFit="1" customWidth="1"/>
    <col min="11" max="11" width="1.28515625" style="17" customWidth="1"/>
    <col min="12" max="12" width="14.28515625" style="17" customWidth="1"/>
    <col min="13" max="13" width="1.28515625" style="17" customWidth="1"/>
    <col min="14" max="14" width="16.140625" style="17" bestFit="1" customWidth="1"/>
    <col min="15" max="15" width="1.28515625" style="17" customWidth="1"/>
    <col min="16" max="16" width="14.28515625" style="17" customWidth="1"/>
    <col min="17" max="17" width="1.28515625" style="17" customWidth="1"/>
    <col min="18" max="18" width="16" style="17" bestFit="1" customWidth="1"/>
    <col min="19" max="19" width="1.28515625" style="17" customWidth="1"/>
    <col min="20" max="20" width="15.5703125" style="17" customWidth="1"/>
    <col min="21" max="21" width="1.28515625" style="17" customWidth="1"/>
    <col min="22" max="22" width="15.5703125" style="17" customWidth="1"/>
    <col min="23" max="23" width="1.28515625" style="17" customWidth="1"/>
    <col min="24" max="24" width="17.85546875" style="17" bestFit="1" customWidth="1"/>
    <col min="25" max="25" width="1.28515625" style="17" customWidth="1"/>
    <col min="26" max="26" width="20" style="17" customWidth="1"/>
    <col min="27" max="27" width="1.28515625" style="17" customWidth="1"/>
    <col min="28" max="28" width="20.28515625" style="17" customWidth="1"/>
    <col min="29" max="29" width="0.28515625" customWidth="1"/>
    <col min="30" max="30" width="9.5703125" bestFit="1" customWidth="1"/>
    <col min="31" max="31" width="20.85546875" bestFit="1" customWidth="1"/>
  </cols>
  <sheetData>
    <row r="1" spans="1:31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31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31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31" ht="14.45" customHeight="1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1" ht="14.45" customHeight="1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31" ht="14.45" customHeight="1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31" ht="14.45" customHeight="1">
      <c r="F7" s="27"/>
      <c r="G7" s="27"/>
      <c r="H7" s="27"/>
      <c r="I7" s="27"/>
      <c r="J7" s="27"/>
      <c r="L7" s="41" t="s">
        <v>10</v>
      </c>
      <c r="M7" s="41"/>
      <c r="N7" s="41"/>
      <c r="O7" s="27"/>
      <c r="P7" s="41" t="s">
        <v>11</v>
      </c>
      <c r="Q7" s="41"/>
      <c r="R7" s="41"/>
      <c r="T7" s="27"/>
      <c r="U7" s="27"/>
      <c r="V7" s="27"/>
      <c r="W7" s="27"/>
      <c r="X7" s="27"/>
      <c r="Y7" s="27"/>
      <c r="Z7" s="27"/>
      <c r="AA7" s="27"/>
      <c r="AB7" s="27"/>
    </row>
    <row r="8" spans="1:31" ht="14.45" customHeight="1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27"/>
      <c r="N8" s="4" t="s">
        <v>14</v>
      </c>
      <c r="P8" s="4" t="s">
        <v>13</v>
      </c>
      <c r="Q8" s="27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42" t="s">
        <v>19</v>
      </c>
      <c r="B9" s="42"/>
      <c r="C9" s="42"/>
      <c r="E9" s="43">
        <v>15764000</v>
      </c>
      <c r="F9" s="43"/>
      <c r="H9" s="15">
        <v>60589935327</v>
      </c>
      <c r="J9" s="15">
        <v>76235543433</v>
      </c>
      <c r="L9" s="15">
        <v>15777785</v>
      </c>
      <c r="N9" s="15">
        <v>81100949036</v>
      </c>
      <c r="P9" s="15">
        <v>0</v>
      </c>
      <c r="R9" s="15">
        <v>0</v>
      </c>
      <c r="T9" s="15">
        <v>31541785</v>
      </c>
      <c r="V9" s="15">
        <v>5220</v>
      </c>
      <c r="X9" s="15">
        <v>141690884363</v>
      </c>
      <c r="Z9" s="15">
        <v>163355629976.05499</v>
      </c>
      <c r="AB9" s="18">
        <f>Z9/2881520483126*100</f>
        <v>5.6690775211439632</v>
      </c>
      <c r="AD9" s="12"/>
      <c r="AE9" s="26"/>
    </row>
    <row r="10" spans="1:31" ht="21.75" customHeight="1">
      <c r="A10" s="44" t="s">
        <v>20</v>
      </c>
      <c r="B10" s="44"/>
      <c r="C10" s="44"/>
      <c r="E10" s="45">
        <v>18358981</v>
      </c>
      <c r="F10" s="45"/>
      <c r="H10" s="21">
        <v>63660548172</v>
      </c>
      <c r="J10" s="21">
        <v>75626943541.279205</v>
      </c>
      <c r="L10" s="21">
        <v>0</v>
      </c>
      <c r="N10" s="21">
        <v>0</v>
      </c>
      <c r="P10" s="21">
        <v>0</v>
      </c>
      <c r="R10" s="21">
        <v>0</v>
      </c>
      <c r="T10" s="21">
        <v>18358981</v>
      </c>
      <c r="V10" s="21">
        <v>4144</v>
      </c>
      <c r="X10" s="21">
        <v>63660548172</v>
      </c>
      <c r="Z10" s="21">
        <v>75482392268.4776</v>
      </c>
      <c r="AB10" s="22">
        <f>Z10/2881520483126*100</f>
        <v>2.6195334272477906</v>
      </c>
      <c r="AD10" s="12"/>
    </row>
    <row r="11" spans="1:31" ht="21.75" customHeight="1">
      <c r="A11" s="44" t="s">
        <v>21</v>
      </c>
      <c r="B11" s="44"/>
      <c r="C11" s="44"/>
      <c r="E11" s="45">
        <v>3838782</v>
      </c>
      <c r="F11" s="45"/>
      <c r="H11" s="21">
        <v>48391892132</v>
      </c>
      <c r="J11" s="21">
        <v>90514126381.212006</v>
      </c>
      <c r="L11" s="21">
        <v>0</v>
      </c>
      <c r="N11" s="21">
        <v>0</v>
      </c>
      <c r="P11" s="21">
        <v>-3838782</v>
      </c>
      <c r="R11" s="21">
        <v>83948031478</v>
      </c>
      <c r="T11" s="21">
        <v>0</v>
      </c>
      <c r="V11" s="21">
        <v>0</v>
      </c>
      <c r="X11" s="21">
        <v>0</v>
      </c>
      <c r="Z11" s="21">
        <v>0</v>
      </c>
      <c r="AB11" s="22">
        <f t="shared" ref="AB11:AB41" si="0">Z11/2881520483126*100</f>
        <v>0</v>
      </c>
      <c r="AD11" s="12"/>
    </row>
    <row r="12" spans="1:31" ht="21.75" customHeight="1">
      <c r="A12" s="44" t="s">
        <v>22</v>
      </c>
      <c r="B12" s="44"/>
      <c r="C12" s="44"/>
      <c r="E12" s="45">
        <v>558213</v>
      </c>
      <c r="F12" s="45"/>
      <c r="H12" s="21">
        <v>90554026104</v>
      </c>
      <c r="J12" s="21">
        <v>156701397060.35999</v>
      </c>
      <c r="L12" s="21">
        <v>0</v>
      </c>
      <c r="N12" s="21">
        <v>0</v>
      </c>
      <c r="P12" s="21">
        <v>0</v>
      </c>
      <c r="R12" s="21">
        <v>0</v>
      </c>
      <c r="T12" s="21">
        <v>558213</v>
      </c>
      <c r="V12" s="21">
        <v>298870</v>
      </c>
      <c r="X12" s="21">
        <v>90554026104</v>
      </c>
      <c r="Z12" s="21">
        <v>165523479323.41699</v>
      </c>
      <c r="AB12" s="22">
        <f t="shared" si="0"/>
        <v>5.7443103490921521</v>
      </c>
      <c r="AD12" s="12"/>
    </row>
    <row r="13" spans="1:31" ht="21.75" customHeight="1">
      <c r="A13" s="44" t="s">
        <v>23</v>
      </c>
      <c r="B13" s="44"/>
      <c r="C13" s="44"/>
      <c r="E13" s="45">
        <v>2385796</v>
      </c>
      <c r="F13" s="45"/>
      <c r="H13" s="21">
        <v>61400478951</v>
      </c>
      <c r="J13" s="21">
        <v>105465074848.686</v>
      </c>
      <c r="L13" s="21">
        <v>0</v>
      </c>
      <c r="N13" s="21">
        <v>0</v>
      </c>
      <c r="P13" s="21">
        <v>0</v>
      </c>
      <c r="R13" s="21">
        <v>0</v>
      </c>
      <c r="T13" s="21">
        <v>2385796</v>
      </c>
      <c r="V13" s="21">
        <v>41120</v>
      </c>
      <c r="X13" s="21">
        <v>61400478951</v>
      </c>
      <c r="Z13" s="21">
        <v>97333815657.567993</v>
      </c>
      <c r="AB13" s="22">
        <f t="shared" si="0"/>
        <v>3.3778630493015269</v>
      </c>
      <c r="AD13" s="12"/>
    </row>
    <row r="14" spans="1:31" ht="21.75" customHeight="1">
      <c r="A14" s="44" t="s">
        <v>24</v>
      </c>
      <c r="B14" s="44"/>
      <c r="C14" s="44"/>
      <c r="E14" s="45">
        <v>23350000</v>
      </c>
      <c r="F14" s="45"/>
      <c r="H14" s="21">
        <v>136036692231</v>
      </c>
      <c r="J14" s="21">
        <v>169905014100</v>
      </c>
      <c r="L14" s="21">
        <v>0</v>
      </c>
      <c r="N14" s="21">
        <v>0</v>
      </c>
      <c r="P14" s="21">
        <v>0</v>
      </c>
      <c r="R14" s="21">
        <v>0</v>
      </c>
      <c r="T14" s="21">
        <v>23350000</v>
      </c>
      <c r="V14" s="21">
        <v>7980</v>
      </c>
      <c r="X14" s="21">
        <v>136036692231</v>
      </c>
      <c r="Z14" s="21">
        <v>184870285950</v>
      </c>
      <c r="AB14" s="22">
        <f t="shared" si="0"/>
        <v>6.415720000346643</v>
      </c>
      <c r="AD14" s="12"/>
    </row>
    <row r="15" spans="1:31" ht="21.75" customHeight="1">
      <c r="A15" s="44" t="s">
        <v>25</v>
      </c>
      <c r="B15" s="44"/>
      <c r="C15" s="44"/>
      <c r="E15" s="45">
        <v>10029773</v>
      </c>
      <c r="F15" s="45"/>
      <c r="H15" s="21">
        <v>47298707053</v>
      </c>
      <c r="J15" s="21">
        <v>67298146991.887497</v>
      </c>
      <c r="L15" s="21">
        <v>0</v>
      </c>
      <c r="N15" s="21">
        <v>0</v>
      </c>
      <c r="P15" s="21">
        <v>0</v>
      </c>
      <c r="R15" s="21">
        <v>0</v>
      </c>
      <c r="T15" s="21">
        <v>10029773</v>
      </c>
      <c r="V15" s="21">
        <v>7270</v>
      </c>
      <c r="X15" s="21">
        <v>47298707053</v>
      </c>
      <c r="Z15" s="21">
        <v>72344055579.776505</v>
      </c>
      <c r="AB15" s="22">
        <f t="shared" si="0"/>
        <v>2.5106209032147673</v>
      </c>
      <c r="AD15" s="12"/>
    </row>
    <row r="16" spans="1:31" ht="21.75" customHeight="1">
      <c r="A16" s="44" t="s">
        <v>26</v>
      </c>
      <c r="B16" s="44"/>
      <c r="C16" s="44"/>
      <c r="E16" s="45">
        <v>4865741</v>
      </c>
      <c r="F16" s="45"/>
      <c r="H16" s="21">
        <v>61737909494</v>
      </c>
      <c r="J16" s="21">
        <v>58089845991.010498</v>
      </c>
      <c r="L16" s="21">
        <v>0</v>
      </c>
      <c r="N16" s="21">
        <v>0</v>
      </c>
      <c r="P16" s="21">
        <v>0</v>
      </c>
      <c r="R16" s="21">
        <v>0</v>
      </c>
      <c r="T16" s="21">
        <v>4865741</v>
      </c>
      <c r="V16" s="21">
        <v>12110</v>
      </c>
      <c r="X16" s="21">
        <v>61737909494</v>
      </c>
      <c r="Z16" s="21">
        <v>58461569140.446503</v>
      </c>
      <c r="AB16" s="22">
        <f t="shared" si="0"/>
        <v>2.0288444757826198</v>
      </c>
      <c r="AD16" s="12"/>
    </row>
    <row r="17" spans="1:30" ht="21.75" customHeight="1">
      <c r="A17" s="44" t="s">
        <v>27</v>
      </c>
      <c r="B17" s="44"/>
      <c r="C17" s="44"/>
      <c r="E17" s="45">
        <v>13196288</v>
      </c>
      <c r="F17" s="45"/>
      <c r="H17" s="21">
        <v>70934151417</v>
      </c>
      <c r="J17" s="21">
        <v>63909775860.940804</v>
      </c>
      <c r="L17" s="21">
        <v>0</v>
      </c>
      <c r="N17" s="21">
        <v>0</v>
      </c>
      <c r="P17" s="21">
        <v>0</v>
      </c>
      <c r="R17" s="21">
        <v>0</v>
      </c>
      <c r="T17" s="21">
        <v>13196288</v>
      </c>
      <c r="V17" s="21">
        <v>5790</v>
      </c>
      <c r="X17" s="21">
        <v>70934151417</v>
      </c>
      <c r="Z17" s="21">
        <v>75806716435.968002</v>
      </c>
      <c r="AB17" s="22">
        <f t="shared" si="0"/>
        <v>2.6307887408709147</v>
      </c>
      <c r="AD17" s="12"/>
    </row>
    <row r="18" spans="1:30" ht="21.75" customHeight="1">
      <c r="A18" s="44" t="s">
        <v>28</v>
      </c>
      <c r="B18" s="44"/>
      <c r="C18" s="44"/>
      <c r="E18" s="45">
        <v>14341989</v>
      </c>
      <c r="F18" s="45"/>
      <c r="H18" s="21">
        <v>73498881312</v>
      </c>
      <c r="J18" s="21">
        <v>155825230028.36801</v>
      </c>
      <c r="L18" s="21">
        <v>0</v>
      </c>
      <c r="N18" s="21">
        <v>0</v>
      </c>
      <c r="P18" s="21">
        <v>-961</v>
      </c>
      <c r="R18" s="21">
        <v>9925382</v>
      </c>
      <c r="T18" s="21">
        <v>14341028</v>
      </c>
      <c r="V18" s="21">
        <v>9510</v>
      </c>
      <c r="X18" s="21">
        <v>73493956442</v>
      </c>
      <c r="Z18" s="21">
        <v>135312568346.202</v>
      </c>
      <c r="AB18" s="22">
        <f t="shared" si="0"/>
        <v>4.6958739019411366</v>
      </c>
      <c r="AD18" s="12"/>
    </row>
    <row r="19" spans="1:30" ht="21.75" customHeight="1">
      <c r="A19" s="44" t="s">
        <v>29</v>
      </c>
      <c r="B19" s="44"/>
      <c r="C19" s="44"/>
      <c r="E19" s="45">
        <v>13360388</v>
      </c>
      <c r="F19" s="45"/>
      <c r="H19" s="21">
        <v>68569778938</v>
      </c>
      <c r="J19" s="21">
        <v>93231873713.628006</v>
      </c>
      <c r="L19" s="21">
        <v>0</v>
      </c>
      <c r="N19" s="21">
        <v>0</v>
      </c>
      <c r="P19" s="21">
        <v>0</v>
      </c>
      <c r="R19" s="21">
        <v>0</v>
      </c>
      <c r="T19" s="21">
        <v>13360388</v>
      </c>
      <c r="V19" s="21">
        <v>6980</v>
      </c>
      <c r="X19" s="21">
        <v>68569778938</v>
      </c>
      <c r="Z19" s="21">
        <v>92523452500.315994</v>
      </c>
      <c r="AB19" s="22">
        <f t="shared" si="0"/>
        <v>3.210924685148949</v>
      </c>
      <c r="AD19" s="12"/>
    </row>
    <row r="20" spans="1:30" ht="21.75" customHeight="1">
      <c r="A20" s="44" t="s">
        <v>30</v>
      </c>
      <c r="B20" s="44"/>
      <c r="C20" s="44"/>
      <c r="E20" s="45">
        <v>15196000</v>
      </c>
      <c r="F20" s="45"/>
      <c r="H20" s="21">
        <v>83207615327</v>
      </c>
      <c r="J20" s="21">
        <v>106343309952</v>
      </c>
      <c r="L20" s="21">
        <v>1499605</v>
      </c>
      <c r="N20" s="21">
        <v>0</v>
      </c>
      <c r="P20" s="21">
        <v>0</v>
      </c>
      <c r="R20" s="21">
        <v>0</v>
      </c>
      <c r="T20" s="21">
        <v>16695605</v>
      </c>
      <c r="V20" s="21">
        <v>4311</v>
      </c>
      <c r="X20" s="21">
        <v>59670861111</v>
      </c>
      <c r="Z20" s="21">
        <v>71409751342.7332</v>
      </c>
      <c r="AB20" s="22">
        <f t="shared" si="0"/>
        <v>2.4781969019794983</v>
      </c>
      <c r="AD20" s="12"/>
    </row>
    <row r="21" spans="1:30" ht="21.75" customHeight="1">
      <c r="A21" s="44" t="s">
        <v>31</v>
      </c>
      <c r="B21" s="44"/>
      <c r="C21" s="44"/>
      <c r="E21" s="45">
        <v>5535907</v>
      </c>
      <c r="F21" s="45"/>
      <c r="H21" s="21">
        <v>108122859864</v>
      </c>
      <c r="J21" s="21">
        <v>83700148654.453506</v>
      </c>
      <c r="L21" s="21">
        <v>1661366</v>
      </c>
      <c r="N21" s="21">
        <v>27499596797</v>
      </c>
      <c r="P21" s="21">
        <v>0</v>
      </c>
      <c r="R21" s="21">
        <v>0</v>
      </c>
      <c r="T21" s="21">
        <v>7197273</v>
      </c>
      <c r="V21" s="21">
        <v>15970</v>
      </c>
      <c r="X21" s="21">
        <v>135622456661</v>
      </c>
      <c r="Z21" s="21">
        <v>114038167278.992</v>
      </c>
      <c r="AB21" s="22">
        <f t="shared" si="0"/>
        <v>3.9575692051051603</v>
      </c>
      <c r="AD21" s="12"/>
    </row>
    <row r="22" spans="1:30" ht="21.75" customHeight="1">
      <c r="A22" s="44" t="s">
        <v>32</v>
      </c>
      <c r="B22" s="44"/>
      <c r="C22" s="44"/>
      <c r="E22" s="45">
        <v>1260362</v>
      </c>
      <c r="F22" s="45"/>
      <c r="H22" s="21">
        <v>70136037296</v>
      </c>
      <c r="J22" s="21">
        <v>178670770482.32101</v>
      </c>
      <c r="L22" s="21">
        <v>0</v>
      </c>
      <c r="N22" s="21">
        <v>0</v>
      </c>
      <c r="P22" s="21">
        <v>0</v>
      </c>
      <c r="R22" s="21">
        <v>0</v>
      </c>
      <c r="T22" s="21">
        <v>1260362</v>
      </c>
      <c r="V22" s="21">
        <v>135720</v>
      </c>
      <c r="X22" s="21">
        <v>70136037296</v>
      </c>
      <c r="Z22" s="21">
        <v>169713538444.47601</v>
      </c>
      <c r="AB22" s="22">
        <f t="shared" si="0"/>
        <v>5.8897217437220268</v>
      </c>
      <c r="AD22" s="12"/>
    </row>
    <row r="23" spans="1:30" ht="21.75" customHeight="1">
      <c r="A23" s="44" t="s">
        <v>33</v>
      </c>
      <c r="B23" s="44"/>
      <c r="C23" s="44"/>
      <c r="E23" s="45">
        <v>711458</v>
      </c>
      <c r="F23" s="45"/>
      <c r="H23" s="21">
        <v>48714893547</v>
      </c>
      <c r="J23" s="21">
        <v>95645085319.475998</v>
      </c>
      <c r="L23" s="21">
        <v>0</v>
      </c>
      <c r="N23" s="21">
        <v>0</v>
      </c>
      <c r="P23" s="21">
        <v>0</v>
      </c>
      <c r="R23" s="21">
        <v>0</v>
      </c>
      <c r="T23" s="21">
        <v>711458</v>
      </c>
      <c r="V23" s="21">
        <v>126340</v>
      </c>
      <c r="X23" s="21">
        <v>48714893547</v>
      </c>
      <c r="Z23" s="21">
        <v>89180001730.798004</v>
      </c>
      <c r="AB23" s="22">
        <f t="shared" si="0"/>
        <v>3.0948939024737254</v>
      </c>
      <c r="AD23" s="12"/>
    </row>
    <row r="24" spans="1:30" ht="21.75" customHeight="1">
      <c r="A24" s="44" t="s">
        <v>34</v>
      </c>
      <c r="B24" s="44"/>
      <c r="C24" s="44"/>
      <c r="E24" s="45">
        <v>24699999</v>
      </c>
      <c r="F24" s="45"/>
      <c r="H24" s="21">
        <v>55184287583</v>
      </c>
      <c r="J24" s="21">
        <v>88611899727.473602</v>
      </c>
      <c r="L24" s="21">
        <v>0</v>
      </c>
      <c r="N24" s="21">
        <v>0</v>
      </c>
      <c r="P24" s="21">
        <v>0</v>
      </c>
      <c r="R24" s="21">
        <v>0</v>
      </c>
      <c r="T24" s="21">
        <v>24699999</v>
      </c>
      <c r="V24" s="21">
        <v>3653</v>
      </c>
      <c r="X24" s="21">
        <v>55184287583</v>
      </c>
      <c r="Z24" s="21">
        <v>89520797940.675995</v>
      </c>
      <c r="AB24" s="22">
        <f t="shared" si="0"/>
        <v>3.1067208602161283</v>
      </c>
      <c r="AD24" s="12"/>
    </row>
    <row r="25" spans="1:30" ht="21.75" customHeight="1">
      <c r="A25" s="44" t="s">
        <v>35</v>
      </c>
      <c r="B25" s="44"/>
      <c r="C25" s="44"/>
      <c r="E25" s="45">
        <v>3848189</v>
      </c>
      <c r="F25" s="45"/>
      <c r="H25" s="21">
        <v>42002944471</v>
      </c>
      <c r="J25" s="21">
        <v>57264625363.486504</v>
      </c>
      <c r="L25" s="21">
        <v>0</v>
      </c>
      <c r="N25" s="21">
        <v>0</v>
      </c>
      <c r="P25" s="21">
        <v>0</v>
      </c>
      <c r="R25" s="21">
        <v>0</v>
      </c>
      <c r="T25" s="21">
        <v>3848189</v>
      </c>
      <c r="V25" s="21">
        <v>14300</v>
      </c>
      <c r="X25" s="21">
        <v>42002944471</v>
      </c>
      <c r="Z25" s="21">
        <v>54597124243.805</v>
      </c>
      <c r="AB25" s="22">
        <f t="shared" si="0"/>
        <v>1.8947331647830468</v>
      </c>
      <c r="AD25" s="12"/>
    </row>
    <row r="26" spans="1:30" ht="21.75" customHeight="1">
      <c r="A26" s="44" t="s">
        <v>36</v>
      </c>
      <c r="B26" s="44"/>
      <c r="C26" s="44"/>
      <c r="E26" s="45">
        <v>58895709</v>
      </c>
      <c r="F26" s="45"/>
      <c r="H26" s="21">
        <v>129435134146</v>
      </c>
      <c r="J26" s="21">
        <v>160355520636.642</v>
      </c>
      <c r="L26" s="21">
        <v>0</v>
      </c>
      <c r="N26" s="21">
        <v>0</v>
      </c>
      <c r="P26" s="21">
        <v>0</v>
      </c>
      <c r="R26" s="21">
        <v>0</v>
      </c>
      <c r="T26" s="21">
        <v>58895709</v>
      </c>
      <c r="V26" s="21">
        <v>3061</v>
      </c>
      <c r="X26" s="21">
        <v>129435134146</v>
      </c>
      <c r="Z26" s="21">
        <v>178864569091.79501</v>
      </c>
      <c r="AB26" s="22">
        <f t="shared" si="0"/>
        <v>6.2072982003499373</v>
      </c>
      <c r="AD26" s="12"/>
    </row>
    <row r="27" spans="1:30" ht="21.75" customHeight="1">
      <c r="A27" s="44" t="s">
        <v>37</v>
      </c>
      <c r="B27" s="44"/>
      <c r="C27" s="44"/>
      <c r="E27" s="45">
        <v>5932246</v>
      </c>
      <c r="F27" s="45"/>
      <c r="H27" s="21">
        <v>55090078889</v>
      </c>
      <c r="J27" s="21">
        <v>50713762572.18</v>
      </c>
      <c r="L27" s="21">
        <v>0</v>
      </c>
      <c r="N27" s="21">
        <v>0</v>
      </c>
      <c r="P27" s="21">
        <v>0</v>
      </c>
      <c r="R27" s="21">
        <v>0</v>
      </c>
      <c r="T27" s="21">
        <v>5932246</v>
      </c>
      <c r="V27" s="21">
        <v>7700</v>
      </c>
      <c r="X27" s="21">
        <v>55090078889</v>
      </c>
      <c r="Z27" s="21">
        <v>45319719590.529999</v>
      </c>
      <c r="AB27" s="22">
        <f t="shared" si="0"/>
        <v>1.5727710372325787</v>
      </c>
      <c r="AD27" s="12"/>
    </row>
    <row r="28" spans="1:30" ht="21.75" customHeight="1">
      <c r="A28" s="44" t="s">
        <v>38</v>
      </c>
      <c r="B28" s="44"/>
      <c r="C28" s="44"/>
      <c r="E28" s="45">
        <v>43274421</v>
      </c>
      <c r="F28" s="45"/>
      <c r="H28" s="21">
        <v>77697396018</v>
      </c>
      <c r="J28" s="21">
        <v>71795269847.538498</v>
      </c>
      <c r="L28" s="21">
        <v>0</v>
      </c>
      <c r="N28" s="21">
        <v>0</v>
      </c>
      <c r="P28" s="21">
        <v>0</v>
      </c>
      <c r="R28" s="21">
        <v>0</v>
      </c>
      <c r="T28" s="21">
        <v>43274421</v>
      </c>
      <c r="V28" s="21">
        <v>1638</v>
      </c>
      <c r="X28" s="21">
        <v>77697396018</v>
      </c>
      <c r="Z28" s="21">
        <v>70327066110.455704</v>
      </c>
      <c r="AB28" s="22">
        <f t="shared" si="0"/>
        <v>2.4406235014564888</v>
      </c>
      <c r="AD28" s="12"/>
    </row>
    <row r="29" spans="1:30" ht="21.75" customHeight="1">
      <c r="A29" s="44" t="s">
        <v>39</v>
      </c>
      <c r="B29" s="44"/>
      <c r="C29" s="44"/>
      <c r="E29" s="45">
        <v>3000000</v>
      </c>
      <c r="F29" s="45"/>
      <c r="H29" s="21">
        <v>51019281531</v>
      </c>
      <c r="J29" s="21">
        <v>57794067000</v>
      </c>
      <c r="L29" s="21">
        <v>0</v>
      </c>
      <c r="N29" s="21">
        <v>0</v>
      </c>
      <c r="P29" s="21">
        <v>0</v>
      </c>
      <c r="R29" s="21">
        <v>0</v>
      </c>
      <c r="T29" s="21">
        <v>3000000</v>
      </c>
      <c r="V29" s="21">
        <v>19888</v>
      </c>
      <c r="X29" s="21">
        <v>51019281531</v>
      </c>
      <c r="Z29" s="21">
        <v>59195637600</v>
      </c>
      <c r="AB29" s="22">
        <f t="shared" si="0"/>
        <v>2.0543195145287312</v>
      </c>
      <c r="AD29" s="12"/>
    </row>
    <row r="30" spans="1:30" ht="21.75" customHeight="1">
      <c r="A30" s="44" t="s">
        <v>40</v>
      </c>
      <c r="B30" s="44"/>
      <c r="C30" s="44"/>
      <c r="E30" s="45">
        <v>3930919</v>
      </c>
      <c r="F30" s="45"/>
      <c r="H30" s="21">
        <v>57342698930</v>
      </c>
      <c r="J30" s="21">
        <v>62129727508.004997</v>
      </c>
      <c r="L30" s="21">
        <v>0</v>
      </c>
      <c r="N30" s="21">
        <v>0</v>
      </c>
      <c r="P30" s="21">
        <v>0</v>
      </c>
      <c r="R30" s="21">
        <v>0</v>
      </c>
      <c r="T30" s="21">
        <v>3930919</v>
      </c>
      <c r="V30" s="21">
        <v>16710</v>
      </c>
      <c r="X30" s="21">
        <v>57342698930</v>
      </c>
      <c r="Z30" s="21">
        <v>65170024086.553497</v>
      </c>
      <c r="AB30" s="22">
        <f t="shared" si="0"/>
        <v>2.2616540284264852</v>
      </c>
      <c r="AD30" s="12"/>
    </row>
    <row r="31" spans="1:30" ht="21.75" customHeight="1">
      <c r="A31" s="44" t="s">
        <v>41</v>
      </c>
      <c r="B31" s="44"/>
      <c r="C31" s="44"/>
      <c r="E31" s="45">
        <v>4347150</v>
      </c>
      <c r="F31" s="45"/>
      <c r="H31" s="21">
        <v>30213073260</v>
      </c>
      <c r="J31" s="21">
        <v>68362720117.650002</v>
      </c>
      <c r="L31" s="21">
        <v>0</v>
      </c>
      <c r="N31" s="21">
        <v>0</v>
      </c>
      <c r="P31" s="21">
        <v>0</v>
      </c>
      <c r="R31" s="21">
        <v>0</v>
      </c>
      <c r="T31" s="21">
        <v>4347150</v>
      </c>
      <c r="V31" s="21">
        <v>16320</v>
      </c>
      <c r="X31" s="21">
        <v>30213073260</v>
      </c>
      <c r="Z31" s="21">
        <v>70388565919.199997</v>
      </c>
      <c r="AB31" s="22">
        <f t="shared" si="0"/>
        <v>2.4427577846970356</v>
      </c>
      <c r="AD31" s="12"/>
    </row>
    <row r="32" spans="1:30" ht="21.75" customHeight="1">
      <c r="A32" s="44" t="s">
        <v>42</v>
      </c>
      <c r="B32" s="44"/>
      <c r="C32" s="44"/>
      <c r="E32" s="45">
        <v>20100084</v>
      </c>
      <c r="F32" s="45"/>
      <c r="H32" s="21">
        <v>84816704778</v>
      </c>
      <c r="J32" s="21">
        <v>157246444496.57401</v>
      </c>
      <c r="L32" s="21">
        <v>0</v>
      </c>
      <c r="N32" s="21">
        <v>0</v>
      </c>
      <c r="P32" s="21">
        <v>0</v>
      </c>
      <c r="R32" s="21">
        <v>0</v>
      </c>
      <c r="T32" s="21">
        <v>20100084</v>
      </c>
      <c r="V32" s="21">
        <v>8650</v>
      </c>
      <c r="X32" s="21">
        <v>84816704778</v>
      </c>
      <c r="Z32" s="21">
        <v>172500880646.19</v>
      </c>
      <c r="AB32" s="22">
        <f t="shared" si="0"/>
        <v>5.9864533900190597</v>
      </c>
      <c r="AD32" s="12"/>
    </row>
    <row r="33" spans="1:30" ht="21.75" customHeight="1">
      <c r="A33" s="44" t="s">
        <v>43</v>
      </c>
      <c r="B33" s="44"/>
      <c r="C33" s="44"/>
      <c r="E33" s="45">
        <v>4904893</v>
      </c>
      <c r="F33" s="45"/>
      <c r="H33" s="21">
        <v>68039993858</v>
      </c>
      <c r="J33" s="21">
        <v>77426257120.001999</v>
      </c>
      <c r="L33" s="21">
        <v>0</v>
      </c>
      <c r="N33" s="21">
        <v>0</v>
      </c>
      <c r="P33" s="21">
        <v>0</v>
      </c>
      <c r="R33" s="21">
        <v>0</v>
      </c>
      <c r="T33" s="21">
        <v>4904893</v>
      </c>
      <c r="V33" s="21">
        <v>17590</v>
      </c>
      <c r="X33" s="21">
        <v>68039993858</v>
      </c>
      <c r="Z33" s="21">
        <v>85599792887.220505</v>
      </c>
      <c r="AB33" s="22">
        <f t="shared" si="0"/>
        <v>2.9706466911648701</v>
      </c>
      <c r="AD33" s="12"/>
    </row>
    <row r="34" spans="1:30" ht="21.75" customHeight="1">
      <c r="A34" s="44" t="s">
        <v>44</v>
      </c>
      <c r="B34" s="44"/>
      <c r="C34" s="44"/>
      <c r="E34" s="45">
        <v>7196401</v>
      </c>
      <c r="F34" s="45"/>
      <c r="H34" s="21">
        <v>80422610234</v>
      </c>
      <c r="J34" s="21">
        <v>90993568306.716003</v>
      </c>
      <c r="L34" s="21">
        <v>0</v>
      </c>
      <c r="N34" s="21">
        <v>0</v>
      </c>
      <c r="P34" s="21">
        <v>0</v>
      </c>
      <c r="R34" s="21">
        <v>0</v>
      </c>
      <c r="T34" s="21">
        <v>7196401</v>
      </c>
      <c r="V34" s="21">
        <v>13240</v>
      </c>
      <c r="X34" s="21">
        <v>80422610234</v>
      </c>
      <c r="Z34" s="21">
        <v>94532398498.466003</v>
      </c>
      <c r="AB34" s="22">
        <f t="shared" si="0"/>
        <v>3.2806429470844196</v>
      </c>
      <c r="AD34" s="12"/>
    </row>
    <row r="35" spans="1:30" ht="21.75" customHeight="1">
      <c r="A35" s="44" t="s">
        <v>45</v>
      </c>
      <c r="B35" s="44"/>
      <c r="C35" s="44"/>
      <c r="E35" s="45">
        <v>17380858</v>
      </c>
      <c r="F35" s="45"/>
      <c r="H35" s="21">
        <v>56145692730</v>
      </c>
      <c r="J35" s="21">
        <v>67278358738.740601</v>
      </c>
      <c r="L35" s="21">
        <v>0</v>
      </c>
      <c r="N35" s="21">
        <v>0</v>
      </c>
      <c r="P35" s="21">
        <v>-7545013</v>
      </c>
      <c r="R35" s="21">
        <v>24850801672</v>
      </c>
      <c r="T35" s="21">
        <v>9835845</v>
      </c>
      <c r="V35" s="21">
        <v>3491</v>
      </c>
      <c r="X35" s="21">
        <v>31772903921</v>
      </c>
      <c r="Z35" s="21">
        <v>34067389956.0742</v>
      </c>
      <c r="AB35" s="22">
        <f t="shared" si="0"/>
        <v>1.1822713097328532</v>
      </c>
      <c r="AD35" s="12"/>
    </row>
    <row r="36" spans="1:30" ht="21.75" customHeight="1">
      <c r="A36" s="44" t="s">
        <v>46</v>
      </c>
      <c r="B36" s="44"/>
      <c r="C36" s="44"/>
      <c r="E36" s="45">
        <v>6980000</v>
      </c>
      <c r="F36" s="45"/>
      <c r="H36" s="21">
        <v>34133224267</v>
      </c>
      <c r="J36" s="21">
        <v>51483439980</v>
      </c>
      <c r="L36" s="21">
        <v>0</v>
      </c>
      <c r="N36" s="21">
        <v>0</v>
      </c>
      <c r="P36" s="21">
        <v>0</v>
      </c>
      <c r="R36" s="21">
        <v>0</v>
      </c>
      <c r="T36" s="21">
        <v>6980000</v>
      </c>
      <c r="V36" s="21">
        <v>7120</v>
      </c>
      <c r="X36" s="21">
        <v>34133224267</v>
      </c>
      <c r="Z36" s="21">
        <v>49307473840</v>
      </c>
      <c r="AB36" s="22">
        <f t="shared" si="0"/>
        <v>1.7111616637376488</v>
      </c>
      <c r="AD36" s="12"/>
    </row>
    <row r="37" spans="1:30" ht="21.75" customHeight="1">
      <c r="A37" s="44" t="s">
        <v>47</v>
      </c>
      <c r="B37" s="44"/>
      <c r="C37" s="44"/>
      <c r="E37" s="45">
        <v>12450000</v>
      </c>
      <c r="F37" s="45"/>
      <c r="H37" s="21">
        <v>40586769170</v>
      </c>
      <c r="J37" s="21">
        <v>48563119879</v>
      </c>
      <c r="L37" s="21">
        <v>0</v>
      </c>
      <c r="N37" s="21">
        <v>0</v>
      </c>
      <c r="P37" s="21">
        <v>0</v>
      </c>
      <c r="R37" s="21">
        <v>0</v>
      </c>
      <c r="T37" s="21">
        <v>12450000</v>
      </c>
      <c r="V37" s="21">
        <v>4600</v>
      </c>
      <c r="X37" s="21">
        <v>40586769170</v>
      </c>
      <c r="Z37" s="21">
        <v>56820430500</v>
      </c>
      <c r="AB37" s="22">
        <f t="shared" si="0"/>
        <v>1.971890563774813</v>
      </c>
      <c r="AD37" s="12"/>
    </row>
    <row r="38" spans="1:30" ht="21.75" customHeight="1">
      <c r="A38" s="44" t="s">
        <v>48</v>
      </c>
      <c r="B38" s="44"/>
      <c r="C38" s="44"/>
      <c r="E38" s="45">
        <v>0</v>
      </c>
      <c r="F38" s="45"/>
      <c r="H38" s="21">
        <v>0</v>
      </c>
      <c r="J38" s="21">
        <v>0</v>
      </c>
      <c r="L38" s="21">
        <v>9147592</v>
      </c>
      <c r="N38" s="21">
        <v>0</v>
      </c>
      <c r="P38" s="21">
        <v>0</v>
      </c>
      <c r="R38" s="21">
        <v>0</v>
      </c>
      <c r="T38" s="21">
        <v>9147592</v>
      </c>
      <c r="V38" s="21">
        <v>3311</v>
      </c>
      <c r="X38" s="21">
        <v>23536754216</v>
      </c>
      <c r="Z38" s="21">
        <v>30049918846.670799</v>
      </c>
      <c r="AB38" s="22">
        <f t="shared" si="0"/>
        <v>1.0428493922788753</v>
      </c>
      <c r="AD38" s="12"/>
    </row>
    <row r="39" spans="1:30" ht="21.75" customHeight="1">
      <c r="A39" s="44" t="s">
        <v>49</v>
      </c>
      <c r="B39" s="44"/>
      <c r="C39" s="44"/>
      <c r="E39" s="45">
        <v>0</v>
      </c>
      <c r="F39" s="45"/>
      <c r="H39" s="21">
        <v>0</v>
      </c>
      <c r="J39" s="21">
        <v>0</v>
      </c>
      <c r="L39" s="21">
        <v>720000</v>
      </c>
      <c r="N39" s="21">
        <v>7098439536</v>
      </c>
      <c r="P39" s="21">
        <v>-360000</v>
      </c>
      <c r="R39" s="21">
        <v>4653977308</v>
      </c>
      <c r="T39" s="21">
        <v>360000</v>
      </c>
      <c r="V39" s="21">
        <v>13340</v>
      </c>
      <c r="X39" s="21">
        <v>3549219766</v>
      </c>
      <c r="Z39" s="21">
        <v>4764701160</v>
      </c>
      <c r="AB39" s="22">
        <f t="shared" si="0"/>
        <v>0.16535371474545421</v>
      </c>
      <c r="AD39" s="12"/>
    </row>
    <row r="40" spans="1:30" ht="21.75" customHeight="1">
      <c r="A40" s="47" t="s">
        <v>50</v>
      </c>
      <c r="B40" s="47"/>
      <c r="C40" s="47"/>
      <c r="D40" s="8"/>
      <c r="E40" s="45">
        <v>0</v>
      </c>
      <c r="F40" s="45"/>
      <c r="H40" s="23">
        <v>0</v>
      </c>
      <c r="J40" s="23">
        <v>0</v>
      </c>
      <c r="L40" s="21">
        <v>1725744</v>
      </c>
      <c r="N40" s="23">
        <v>20018548522</v>
      </c>
      <c r="P40" s="21">
        <v>0</v>
      </c>
      <c r="R40" s="23">
        <v>0</v>
      </c>
      <c r="T40" s="21">
        <v>1725744</v>
      </c>
      <c r="V40" s="21">
        <v>11230</v>
      </c>
      <c r="X40" s="23">
        <v>20018548522</v>
      </c>
      <c r="Z40" s="23">
        <v>19227971281</v>
      </c>
      <c r="AB40" s="24">
        <f t="shared" si="0"/>
        <v>0.66728560125106773</v>
      </c>
      <c r="AD40" s="12"/>
    </row>
    <row r="41" spans="1:30" ht="21.75" customHeight="1" thickBot="1">
      <c r="A41" s="46" t="s">
        <v>51</v>
      </c>
      <c r="B41" s="46"/>
      <c r="C41" s="46"/>
      <c r="D41" s="46"/>
      <c r="F41" s="21"/>
      <c r="H41" s="28">
        <v>1954984297030</v>
      </c>
      <c r="J41" s="28">
        <f>SUM(J9:J40)</f>
        <v>2687181067652.6309</v>
      </c>
      <c r="L41" s="21"/>
      <c r="N41" s="28">
        <v>135717533891</v>
      </c>
      <c r="P41" s="21"/>
      <c r="R41" s="28">
        <v>113462735840</v>
      </c>
      <c r="T41" s="21"/>
      <c r="V41" s="21"/>
      <c r="X41" s="28">
        <v>2014383005340</v>
      </c>
      <c r="Z41" s="28">
        <f>SUM(Z9:Z40)</f>
        <v>2745609886173.8628</v>
      </c>
      <c r="AB41" s="25">
        <f t="shared" si="0"/>
        <v>95.283372172850378</v>
      </c>
    </row>
    <row r="42" spans="1:30" ht="13.5" thickTop="1"/>
    <row r="43" spans="1:30">
      <c r="R43" s="29"/>
    </row>
    <row r="47" spans="1:30">
      <c r="N47" s="30"/>
    </row>
    <row r="48" spans="1:30">
      <c r="N48" s="30"/>
      <c r="R48" s="29"/>
      <c r="T48" s="29"/>
    </row>
    <row r="49" spans="14:26">
      <c r="N49" s="29"/>
    </row>
    <row r="50" spans="14:26">
      <c r="Z50" s="29"/>
    </row>
    <row r="51" spans="14:26">
      <c r="Z51" s="29"/>
    </row>
    <row r="52" spans="14:26">
      <c r="Z52" s="29"/>
    </row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7.35" customHeight="1"/>
    <row r="5" spans="1:25" ht="14.45" customHeight="1">
      <c r="A5" s="39" t="s">
        <v>204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/>
    <row r="7" spans="1:25" ht="14.45" customHeight="1">
      <c r="E7" s="40" t="s">
        <v>115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Y7" s="2" t="s">
        <v>116</v>
      </c>
    </row>
    <row r="8" spans="1:25" ht="29.1" customHeight="1">
      <c r="A8" s="2" t="s">
        <v>205</v>
      </c>
      <c r="C8" s="2" t="s">
        <v>206</v>
      </c>
      <c r="E8" s="11" t="s">
        <v>56</v>
      </c>
      <c r="F8" s="3"/>
      <c r="G8" s="11" t="s">
        <v>13</v>
      </c>
      <c r="H8" s="3"/>
      <c r="I8" s="11" t="s">
        <v>55</v>
      </c>
      <c r="J8" s="3"/>
      <c r="K8" s="11" t="s">
        <v>207</v>
      </c>
      <c r="L8" s="3"/>
      <c r="M8" s="11" t="s">
        <v>208</v>
      </c>
      <c r="N8" s="3"/>
      <c r="O8" s="11" t="s">
        <v>209</v>
      </c>
      <c r="P8" s="3"/>
      <c r="Q8" s="11" t="s">
        <v>210</v>
      </c>
      <c r="R8" s="3"/>
      <c r="S8" s="11" t="s">
        <v>211</v>
      </c>
      <c r="T8" s="3"/>
      <c r="U8" s="11" t="s">
        <v>212</v>
      </c>
      <c r="V8" s="3"/>
      <c r="W8" s="11" t="s">
        <v>213</v>
      </c>
      <c r="Y8" s="11" t="s">
        <v>213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opLeftCell="A22" workbookViewId="0">
      <selection activeCell="B7" sqref="B7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6.85546875" customWidth="1"/>
    <col min="12" max="12" width="1.28515625" customWidth="1"/>
    <col min="13" max="13" width="17.5703125" bestFit="1" customWidth="1"/>
    <col min="14" max="14" width="1.28515625" customWidth="1"/>
    <col min="15" max="15" width="17.42578125" bestFit="1" customWidth="1"/>
    <col min="16" max="16" width="1.28515625" customWidth="1"/>
    <col min="17" max="17" width="24" customWidth="1"/>
    <col min="18" max="18" width="1.28515625" customWidth="1"/>
    <col min="19" max="19" width="0.28515625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/>
    <row r="5" spans="1:18" ht="14.45" customHeight="1">
      <c r="A5" s="39" t="s">
        <v>214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8" customHeight="1">
      <c r="A6" s="40" t="s">
        <v>99</v>
      </c>
      <c r="C6" s="40" t="s">
        <v>115</v>
      </c>
      <c r="D6" s="40"/>
      <c r="E6" s="40"/>
      <c r="F6" s="40"/>
      <c r="G6" s="40"/>
      <c r="H6" s="40"/>
      <c r="I6" s="40"/>
      <c r="K6" s="40" t="s">
        <v>116</v>
      </c>
      <c r="L6" s="40"/>
      <c r="M6" s="40"/>
      <c r="N6" s="40"/>
      <c r="O6" s="40"/>
      <c r="P6" s="40"/>
      <c r="Q6" s="40"/>
      <c r="R6" s="40"/>
    </row>
    <row r="7" spans="1:18" ht="57.75" customHeight="1">
      <c r="A7" s="40"/>
      <c r="C7" s="11" t="s">
        <v>13</v>
      </c>
      <c r="D7" s="3"/>
      <c r="E7" s="11" t="s">
        <v>15</v>
      </c>
      <c r="F7" s="3"/>
      <c r="G7" s="11" t="s">
        <v>202</v>
      </c>
      <c r="H7" s="3"/>
      <c r="I7" s="11" t="s">
        <v>215</v>
      </c>
      <c r="K7" s="11" t="s">
        <v>13</v>
      </c>
      <c r="L7" s="3"/>
      <c r="M7" s="11" t="s">
        <v>15</v>
      </c>
      <c r="N7" s="3"/>
      <c r="O7" s="11" t="s">
        <v>202</v>
      </c>
      <c r="P7" s="3"/>
      <c r="Q7" s="53" t="s">
        <v>215</v>
      </c>
      <c r="R7" s="53"/>
    </row>
    <row r="8" spans="1:18" ht="21.75" customHeight="1">
      <c r="A8" s="5" t="s">
        <v>43</v>
      </c>
      <c r="C8" s="15">
        <v>4904893</v>
      </c>
      <c r="D8" s="17"/>
      <c r="E8" s="15">
        <v>85599792887</v>
      </c>
      <c r="F8" s="17"/>
      <c r="G8" s="15">
        <v>77426257120</v>
      </c>
      <c r="H8" s="17"/>
      <c r="I8" s="15">
        <v>8173535767</v>
      </c>
      <c r="J8" s="17"/>
      <c r="K8" s="15">
        <v>4904893</v>
      </c>
      <c r="L8" s="17"/>
      <c r="M8" s="15">
        <v>85599792887</v>
      </c>
      <c r="N8" s="17"/>
      <c r="O8" s="15">
        <v>90346885669</v>
      </c>
      <c r="P8" s="17"/>
      <c r="Q8" s="43">
        <v>-4747092781</v>
      </c>
      <c r="R8" s="43"/>
    </row>
    <row r="9" spans="1:18" ht="21.75" customHeight="1">
      <c r="A9" s="6" t="s">
        <v>25</v>
      </c>
      <c r="C9" s="21">
        <v>10029773</v>
      </c>
      <c r="D9" s="17"/>
      <c r="E9" s="21">
        <v>72344055579</v>
      </c>
      <c r="F9" s="17"/>
      <c r="G9" s="21">
        <v>67298146991</v>
      </c>
      <c r="H9" s="17"/>
      <c r="I9" s="21">
        <v>5045908588</v>
      </c>
      <c r="J9" s="17"/>
      <c r="K9" s="21">
        <v>10029773</v>
      </c>
      <c r="L9" s="17"/>
      <c r="M9" s="21">
        <v>72344055579</v>
      </c>
      <c r="N9" s="17"/>
      <c r="O9" s="21">
        <v>87238339009</v>
      </c>
      <c r="P9" s="17"/>
      <c r="Q9" s="45">
        <v>-14894283429</v>
      </c>
      <c r="R9" s="45"/>
    </row>
    <row r="10" spans="1:18" ht="21.75" customHeight="1">
      <c r="A10" s="6" t="s">
        <v>30</v>
      </c>
      <c r="C10" s="21">
        <v>16695605</v>
      </c>
      <c r="D10" s="17"/>
      <c r="E10" s="21">
        <v>71409751342</v>
      </c>
      <c r="F10" s="17"/>
      <c r="G10" s="21">
        <v>82806555736</v>
      </c>
      <c r="H10" s="17"/>
      <c r="I10" s="21">
        <v>-11396804393</v>
      </c>
      <c r="J10" s="17"/>
      <c r="K10" s="21">
        <v>16695605</v>
      </c>
      <c r="L10" s="17"/>
      <c r="M10" s="21">
        <v>71409751342</v>
      </c>
      <c r="N10" s="17"/>
      <c r="O10" s="21">
        <v>66341469405</v>
      </c>
      <c r="P10" s="17"/>
      <c r="Q10" s="45">
        <v>5068281937</v>
      </c>
      <c r="R10" s="45"/>
    </row>
    <row r="11" spans="1:18" ht="21.75" customHeight="1">
      <c r="A11" s="6" t="s">
        <v>31</v>
      </c>
      <c r="C11" s="21">
        <v>7197273</v>
      </c>
      <c r="D11" s="17"/>
      <c r="E11" s="21">
        <v>114038167278</v>
      </c>
      <c r="F11" s="17"/>
      <c r="G11" s="21">
        <v>111199745451</v>
      </c>
      <c r="H11" s="17"/>
      <c r="I11" s="21">
        <v>2838421827</v>
      </c>
      <c r="J11" s="17"/>
      <c r="K11" s="21">
        <v>7197273</v>
      </c>
      <c r="L11" s="17"/>
      <c r="M11" s="21">
        <v>114038167278</v>
      </c>
      <c r="N11" s="17"/>
      <c r="O11" s="21">
        <v>148234722469</v>
      </c>
      <c r="P11" s="17"/>
      <c r="Q11" s="45">
        <v>-34196555190</v>
      </c>
      <c r="R11" s="45"/>
    </row>
    <row r="12" spans="1:18" ht="21.75" customHeight="1">
      <c r="A12" s="6" t="s">
        <v>42</v>
      </c>
      <c r="C12" s="21">
        <v>20100084</v>
      </c>
      <c r="D12" s="17"/>
      <c r="E12" s="21">
        <v>172500880646</v>
      </c>
      <c r="F12" s="17"/>
      <c r="G12" s="21">
        <v>157246444496</v>
      </c>
      <c r="H12" s="17"/>
      <c r="I12" s="21">
        <v>15254436150</v>
      </c>
      <c r="J12" s="17"/>
      <c r="K12" s="21">
        <v>20100084</v>
      </c>
      <c r="L12" s="17"/>
      <c r="M12" s="21">
        <v>172500880646</v>
      </c>
      <c r="N12" s="17"/>
      <c r="O12" s="21">
        <v>132671703746</v>
      </c>
      <c r="P12" s="17"/>
      <c r="Q12" s="45">
        <v>39829176900</v>
      </c>
      <c r="R12" s="45"/>
    </row>
    <row r="13" spans="1:18" ht="21.75" customHeight="1">
      <c r="A13" s="6" t="s">
        <v>38</v>
      </c>
      <c r="C13" s="21">
        <v>43274421</v>
      </c>
      <c r="D13" s="17"/>
      <c r="E13" s="21">
        <v>70327066110</v>
      </c>
      <c r="F13" s="17"/>
      <c r="G13" s="21">
        <v>71795269847</v>
      </c>
      <c r="H13" s="17"/>
      <c r="I13" s="21">
        <v>-1468203736</v>
      </c>
      <c r="J13" s="17"/>
      <c r="K13" s="21">
        <v>43274421</v>
      </c>
      <c r="L13" s="17"/>
      <c r="M13" s="21">
        <v>70327066110</v>
      </c>
      <c r="N13" s="17"/>
      <c r="O13" s="21">
        <v>87550104432</v>
      </c>
      <c r="P13" s="17"/>
      <c r="Q13" s="45">
        <v>-17223038321</v>
      </c>
      <c r="R13" s="45"/>
    </row>
    <row r="14" spans="1:18" ht="21.75" customHeight="1">
      <c r="A14" s="6" t="s">
        <v>29</v>
      </c>
      <c r="C14" s="21">
        <v>13360388</v>
      </c>
      <c r="D14" s="17"/>
      <c r="E14" s="21">
        <v>92523452500</v>
      </c>
      <c r="F14" s="17"/>
      <c r="G14" s="21">
        <v>93231873713</v>
      </c>
      <c r="H14" s="17"/>
      <c r="I14" s="21">
        <v>-708421212</v>
      </c>
      <c r="J14" s="17"/>
      <c r="K14" s="21">
        <v>13360388</v>
      </c>
      <c r="L14" s="17"/>
      <c r="M14" s="21">
        <v>92523452500</v>
      </c>
      <c r="N14" s="17"/>
      <c r="O14" s="21">
        <v>124707591762</v>
      </c>
      <c r="P14" s="17"/>
      <c r="Q14" s="45">
        <v>-32184139261</v>
      </c>
      <c r="R14" s="45"/>
    </row>
    <row r="15" spans="1:18" ht="21.75" customHeight="1">
      <c r="A15" s="6" t="s">
        <v>27</v>
      </c>
      <c r="C15" s="21">
        <v>13196288</v>
      </c>
      <c r="D15" s="17"/>
      <c r="E15" s="21">
        <v>75806716435</v>
      </c>
      <c r="F15" s="17"/>
      <c r="G15" s="21">
        <v>63909775860</v>
      </c>
      <c r="H15" s="17"/>
      <c r="I15" s="21">
        <v>11896940575</v>
      </c>
      <c r="J15" s="17"/>
      <c r="K15" s="21">
        <v>13196288</v>
      </c>
      <c r="L15" s="17"/>
      <c r="M15" s="21">
        <v>75806716435</v>
      </c>
      <c r="N15" s="17"/>
      <c r="O15" s="21">
        <v>70425012452</v>
      </c>
      <c r="P15" s="17"/>
      <c r="Q15" s="45">
        <v>5381703983</v>
      </c>
      <c r="R15" s="45"/>
    </row>
    <row r="16" spans="1:18" ht="21.75" customHeight="1">
      <c r="A16" s="6" t="s">
        <v>33</v>
      </c>
      <c r="C16" s="21">
        <v>711458</v>
      </c>
      <c r="D16" s="17"/>
      <c r="E16" s="21">
        <v>89180001730</v>
      </c>
      <c r="F16" s="17"/>
      <c r="G16" s="21">
        <v>95645085319</v>
      </c>
      <c r="H16" s="17"/>
      <c r="I16" s="21">
        <v>-6465083588</v>
      </c>
      <c r="J16" s="17"/>
      <c r="K16" s="21">
        <v>711458</v>
      </c>
      <c r="L16" s="17"/>
      <c r="M16" s="21">
        <v>89180001730</v>
      </c>
      <c r="N16" s="17"/>
      <c r="O16" s="21">
        <v>84492149830</v>
      </c>
      <c r="P16" s="17"/>
      <c r="Q16" s="45">
        <v>4687851900</v>
      </c>
      <c r="R16" s="45"/>
    </row>
    <row r="17" spans="1:18" ht="21.75" customHeight="1">
      <c r="A17" s="6" t="s">
        <v>44</v>
      </c>
      <c r="C17" s="21">
        <v>7196401</v>
      </c>
      <c r="D17" s="17"/>
      <c r="E17" s="21">
        <v>94532398498</v>
      </c>
      <c r="F17" s="17"/>
      <c r="G17" s="21">
        <v>90993568306</v>
      </c>
      <c r="H17" s="17"/>
      <c r="I17" s="21">
        <v>3538830192</v>
      </c>
      <c r="J17" s="17"/>
      <c r="K17" s="21">
        <v>7196401</v>
      </c>
      <c r="L17" s="17"/>
      <c r="M17" s="21">
        <v>94532398498</v>
      </c>
      <c r="N17" s="17"/>
      <c r="O17" s="21">
        <v>82051590289</v>
      </c>
      <c r="P17" s="17"/>
      <c r="Q17" s="45">
        <v>12480808209</v>
      </c>
      <c r="R17" s="45"/>
    </row>
    <row r="18" spans="1:18" ht="21.75" customHeight="1">
      <c r="A18" s="6" t="s">
        <v>50</v>
      </c>
      <c r="C18" s="21">
        <v>1725744</v>
      </c>
      <c r="D18" s="17"/>
      <c r="E18" s="21">
        <v>19227971294</v>
      </c>
      <c r="F18" s="17"/>
      <c r="G18" s="21">
        <v>20018548522</v>
      </c>
      <c r="H18" s="17"/>
      <c r="I18" s="21">
        <v>-790577227</v>
      </c>
      <c r="J18" s="17"/>
      <c r="K18" s="21">
        <v>1725744</v>
      </c>
      <c r="L18" s="17"/>
      <c r="M18" s="21">
        <v>19227971294</v>
      </c>
      <c r="N18" s="17"/>
      <c r="O18" s="21">
        <v>20018548522</v>
      </c>
      <c r="P18" s="17"/>
      <c r="Q18" s="45">
        <v>-790577227</v>
      </c>
      <c r="R18" s="45"/>
    </row>
    <row r="19" spans="1:18" ht="21.75" customHeight="1">
      <c r="A19" s="6" t="s">
        <v>19</v>
      </c>
      <c r="C19" s="21">
        <v>31541785</v>
      </c>
      <c r="D19" s="17"/>
      <c r="E19" s="21">
        <v>163355629976</v>
      </c>
      <c r="F19" s="17"/>
      <c r="G19" s="21">
        <v>157336492469</v>
      </c>
      <c r="H19" s="17"/>
      <c r="I19" s="21">
        <v>6019137507</v>
      </c>
      <c r="J19" s="17"/>
      <c r="K19" s="21">
        <v>31541785</v>
      </c>
      <c r="L19" s="17"/>
      <c r="M19" s="21">
        <v>163355629976</v>
      </c>
      <c r="N19" s="17"/>
      <c r="O19" s="21">
        <v>141690884363</v>
      </c>
      <c r="P19" s="17"/>
      <c r="Q19" s="45">
        <v>21664745613</v>
      </c>
      <c r="R19" s="45"/>
    </row>
    <row r="20" spans="1:18" ht="21.75" customHeight="1">
      <c r="A20" s="6" t="s">
        <v>37</v>
      </c>
      <c r="C20" s="21">
        <v>5932246</v>
      </c>
      <c r="D20" s="17"/>
      <c r="E20" s="21">
        <v>45319719590</v>
      </c>
      <c r="F20" s="17"/>
      <c r="G20" s="21">
        <v>50713762572</v>
      </c>
      <c r="H20" s="17"/>
      <c r="I20" s="21">
        <v>-5394042981</v>
      </c>
      <c r="J20" s="17"/>
      <c r="K20" s="21">
        <v>5932246</v>
      </c>
      <c r="L20" s="17"/>
      <c r="M20" s="21">
        <v>45319719590</v>
      </c>
      <c r="N20" s="17"/>
      <c r="O20" s="21">
        <v>52246969347</v>
      </c>
      <c r="P20" s="17"/>
      <c r="Q20" s="45">
        <v>-6927249756</v>
      </c>
      <c r="R20" s="45"/>
    </row>
    <row r="21" spans="1:18" ht="21.75" customHeight="1">
      <c r="A21" s="6" t="s">
        <v>36</v>
      </c>
      <c r="C21" s="21">
        <v>58895709</v>
      </c>
      <c r="D21" s="17"/>
      <c r="E21" s="21">
        <v>178864569091</v>
      </c>
      <c r="F21" s="17"/>
      <c r="G21" s="21">
        <v>160355520636</v>
      </c>
      <c r="H21" s="17"/>
      <c r="I21" s="21">
        <v>18509048455</v>
      </c>
      <c r="J21" s="17"/>
      <c r="K21" s="21">
        <v>58895709</v>
      </c>
      <c r="L21" s="17"/>
      <c r="M21" s="21">
        <v>178864569091</v>
      </c>
      <c r="N21" s="17"/>
      <c r="O21" s="21">
        <v>199061871234</v>
      </c>
      <c r="P21" s="17"/>
      <c r="Q21" s="45">
        <v>-20197302142</v>
      </c>
      <c r="R21" s="45"/>
    </row>
    <row r="22" spans="1:18" ht="21.75" customHeight="1">
      <c r="A22" s="6" t="s">
        <v>32</v>
      </c>
      <c r="C22" s="21">
        <v>1260362</v>
      </c>
      <c r="D22" s="17"/>
      <c r="E22" s="21">
        <v>169713538444</v>
      </c>
      <c r="F22" s="17"/>
      <c r="G22" s="21">
        <v>178670770482</v>
      </c>
      <c r="H22" s="17"/>
      <c r="I22" s="21">
        <v>-8957232037</v>
      </c>
      <c r="J22" s="17"/>
      <c r="K22" s="21">
        <v>1260362</v>
      </c>
      <c r="L22" s="17"/>
      <c r="M22" s="21">
        <v>169713538444</v>
      </c>
      <c r="N22" s="17"/>
      <c r="O22" s="21">
        <v>150080440334</v>
      </c>
      <c r="P22" s="17"/>
      <c r="Q22" s="45">
        <v>19633098110</v>
      </c>
      <c r="R22" s="45"/>
    </row>
    <row r="23" spans="1:18" ht="21.75" customHeight="1">
      <c r="A23" s="6" t="s">
        <v>46</v>
      </c>
      <c r="C23" s="21">
        <v>6980000</v>
      </c>
      <c r="D23" s="17"/>
      <c r="E23" s="21">
        <v>49307473840</v>
      </c>
      <c r="F23" s="17"/>
      <c r="G23" s="21">
        <v>51483439980</v>
      </c>
      <c r="H23" s="17"/>
      <c r="I23" s="21">
        <v>-2175966140</v>
      </c>
      <c r="J23" s="17"/>
      <c r="K23" s="21">
        <v>6980000</v>
      </c>
      <c r="L23" s="17"/>
      <c r="M23" s="21">
        <v>49307473840</v>
      </c>
      <c r="N23" s="17"/>
      <c r="O23" s="21">
        <v>75213003960</v>
      </c>
      <c r="P23" s="17"/>
      <c r="Q23" s="45">
        <v>-25905530120</v>
      </c>
      <c r="R23" s="45"/>
    </row>
    <row r="24" spans="1:18" ht="21.75" customHeight="1">
      <c r="A24" s="6" t="s">
        <v>41</v>
      </c>
      <c r="C24" s="21">
        <v>4347150</v>
      </c>
      <c r="D24" s="17"/>
      <c r="E24" s="21">
        <v>70388565919</v>
      </c>
      <c r="F24" s="17"/>
      <c r="G24" s="21">
        <v>68362720117</v>
      </c>
      <c r="H24" s="17"/>
      <c r="I24" s="21">
        <v>2025845802</v>
      </c>
      <c r="J24" s="17"/>
      <c r="K24" s="21">
        <v>4347150</v>
      </c>
      <c r="L24" s="17"/>
      <c r="M24" s="21">
        <v>70388565919</v>
      </c>
      <c r="N24" s="17"/>
      <c r="O24" s="21">
        <v>61626526534</v>
      </c>
      <c r="P24" s="17"/>
      <c r="Q24" s="45">
        <v>8762039385</v>
      </c>
      <c r="R24" s="45"/>
    </row>
    <row r="25" spans="1:18" ht="21.75" customHeight="1">
      <c r="A25" s="6" t="s">
        <v>45</v>
      </c>
      <c r="C25" s="21">
        <v>9835845</v>
      </c>
      <c r="D25" s="17"/>
      <c r="E25" s="21">
        <v>34067389956</v>
      </c>
      <c r="F25" s="17"/>
      <c r="G25" s="21">
        <v>25408407844</v>
      </c>
      <c r="H25" s="17"/>
      <c r="I25" s="21">
        <v>8658982112</v>
      </c>
      <c r="J25" s="17"/>
      <c r="K25" s="21">
        <v>9835845</v>
      </c>
      <c r="L25" s="17"/>
      <c r="M25" s="21">
        <v>34067389956</v>
      </c>
      <c r="N25" s="17"/>
      <c r="O25" s="21">
        <v>54582591469</v>
      </c>
      <c r="P25" s="17"/>
      <c r="Q25" s="45">
        <v>-20515201512</v>
      </c>
      <c r="R25" s="45"/>
    </row>
    <row r="26" spans="1:18" ht="21.75" customHeight="1">
      <c r="A26" s="6" t="s">
        <v>24</v>
      </c>
      <c r="C26" s="21">
        <v>23350000</v>
      </c>
      <c r="D26" s="17"/>
      <c r="E26" s="21">
        <v>184870285950</v>
      </c>
      <c r="F26" s="17"/>
      <c r="G26" s="21">
        <v>169905014100</v>
      </c>
      <c r="H26" s="17"/>
      <c r="I26" s="21">
        <v>14965271849</v>
      </c>
      <c r="J26" s="17"/>
      <c r="K26" s="21">
        <v>23350000</v>
      </c>
      <c r="L26" s="17"/>
      <c r="M26" s="21">
        <v>184870285950</v>
      </c>
      <c r="N26" s="17"/>
      <c r="O26" s="21">
        <v>190562864216</v>
      </c>
      <c r="P26" s="17"/>
      <c r="Q26" s="45">
        <v>-5692578266</v>
      </c>
      <c r="R26" s="45"/>
    </row>
    <row r="27" spans="1:18" ht="21.75" customHeight="1">
      <c r="A27" s="6" t="s">
        <v>22</v>
      </c>
      <c r="C27" s="21">
        <v>558213</v>
      </c>
      <c r="D27" s="17"/>
      <c r="E27" s="21">
        <v>165523479323</v>
      </c>
      <c r="F27" s="17"/>
      <c r="G27" s="21">
        <v>156701397060</v>
      </c>
      <c r="H27" s="17"/>
      <c r="I27" s="21">
        <v>8822082263</v>
      </c>
      <c r="J27" s="17"/>
      <c r="K27" s="21">
        <v>558213</v>
      </c>
      <c r="L27" s="17"/>
      <c r="M27" s="21">
        <v>165523479323</v>
      </c>
      <c r="N27" s="17"/>
      <c r="O27" s="21">
        <v>148566685728</v>
      </c>
      <c r="P27" s="17"/>
      <c r="Q27" s="45">
        <v>16956793595</v>
      </c>
      <c r="R27" s="45"/>
    </row>
    <row r="28" spans="1:18" ht="21.75" customHeight="1">
      <c r="A28" s="6" t="s">
        <v>20</v>
      </c>
      <c r="C28" s="21">
        <v>18358981</v>
      </c>
      <c r="D28" s="17"/>
      <c r="E28" s="21">
        <v>75482392268</v>
      </c>
      <c r="F28" s="17"/>
      <c r="G28" s="21">
        <v>75626943541</v>
      </c>
      <c r="H28" s="17"/>
      <c r="I28" s="21">
        <v>-144551272</v>
      </c>
      <c r="J28" s="17"/>
      <c r="K28" s="21">
        <v>18358981</v>
      </c>
      <c r="L28" s="17"/>
      <c r="M28" s="21">
        <v>75482392268</v>
      </c>
      <c r="N28" s="17"/>
      <c r="O28" s="21">
        <v>64083530675</v>
      </c>
      <c r="P28" s="17"/>
      <c r="Q28" s="45">
        <v>11398861593</v>
      </c>
      <c r="R28" s="45"/>
    </row>
    <row r="29" spans="1:18" ht="21.75" customHeight="1">
      <c r="A29" s="6" t="s">
        <v>34</v>
      </c>
      <c r="C29" s="21">
        <v>24699999</v>
      </c>
      <c r="D29" s="17"/>
      <c r="E29" s="21">
        <v>89520797940</v>
      </c>
      <c r="F29" s="17"/>
      <c r="G29" s="21">
        <v>88611899727</v>
      </c>
      <c r="H29" s="17"/>
      <c r="I29" s="21">
        <v>908898213</v>
      </c>
      <c r="J29" s="17"/>
      <c r="K29" s="21">
        <v>24699999</v>
      </c>
      <c r="L29" s="17"/>
      <c r="M29" s="21">
        <v>89520797940</v>
      </c>
      <c r="N29" s="17"/>
      <c r="O29" s="21">
        <v>75991640248</v>
      </c>
      <c r="P29" s="17"/>
      <c r="Q29" s="45">
        <v>13529157692</v>
      </c>
      <c r="R29" s="45"/>
    </row>
    <row r="30" spans="1:18" ht="21.75" customHeight="1">
      <c r="A30" s="6" t="s">
        <v>26</v>
      </c>
      <c r="C30" s="21">
        <v>4865741</v>
      </c>
      <c r="D30" s="17"/>
      <c r="E30" s="21">
        <v>58461569140</v>
      </c>
      <c r="F30" s="17"/>
      <c r="G30" s="21">
        <v>58089845991</v>
      </c>
      <c r="H30" s="17"/>
      <c r="I30" s="21">
        <v>371723149</v>
      </c>
      <c r="J30" s="17"/>
      <c r="K30" s="21">
        <v>4865741</v>
      </c>
      <c r="L30" s="17"/>
      <c r="M30" s="21">
        <v>58461569140</v>
      </c>
      <c r="N30" s="17"/>
      <c r="O30" s="21">
        <v>64861351766</v>
      </c>
      <c r="P30" s="17"/>
      <c r="Q30" s="45">
        <v>-6399782625</v>
      </c>
      <c r="R30" s="45"/>
    </row>
    <row r="31" spans="1:18" ht="21.75" customHeight="1">
      <c r="A31" s="6" t="s">
        <v>35</v>
      </c>
      <c r="C31" s="21">
        <v>3848189</v>
      </c>
      <c r="D31" s="17"/>
      <c r="E31" s="21">
        <v>54597124243</v>
      </c>
      <c r="F31" s="17"/>
      <c r="G31" s="21">
        <v>57264625363</v>
      </c>
      <c r="H31" s="17"/>
      <c r="I31" s="21">
        <v>-2667501119</v>
      </c>
      <c r="J31" s="17"/>
      <c r="K31" s="21">
        <v>3848189</v>
      </c>
      <c r="L31" s="17"/>
      <c r="M31" s="21">
        <v>54597124243</v>
      </c>
      <c r="N31" s="17"/>
      <c r="O31" s="21">
        <v>51506790147</v>
      </c>
      <c r="P31" s="17"/>
      <c r="Q31" s="45">
        <v>3090334096</v>
      </c>
      <c r="R31" s="45"/>
    </row>
    <row r="32" spans="1:18" ht="21.75" customHeight="1">
      <c r="A32" s="6" t="s">
        <v>39</v>
      </c>
      <c r="C32" s="21">
        <v>3000000</v>
      </c>
      <c r="D32" s="17"/>
      <c r="E32" s="21">
        <v>59195637600</v>
      </c>
      <c r="F32" s="17"/>
      <c r="G32" s="21">
        <v>57794067000</v>
      </c>
      <c r="H32" s="17"/>
      <c r="I32" s="21">
        <v>1401570599</v>
      </c>
      <c r="J32" s="17"/>
      <c r="K32" s="21">
        <v>3000000</v>
      </c>
      <c r="L32" s="17"/>
      <c r="M32" s="21">
        <v>59195637600</v>
      </c>
      <c r="N32" s="17"/>
      <c r="O32" s="21">
        <v>51841695600</v>
      </c>
      <c r="P32" s="17"/>
      <c r="Q32" s="45">
        <v>7353941999</v>
      </c>
      <c r="R32" s="45"/>
    </row>
    <row r="33" spans="1:18" ht="21.75" customHeight="1">
      <c r="A33" s="6" t="s">
        <v>47</v>
      </c>
      <c r="C33" s="21">
        <v>12450000</v>
      </c>
      <c r="D33" s="17"/>
      <c r="E33" s="21">
        <v>56820430500</v>
      </c>
      <c r="F33" s="17"/>
      <c r="G33" s="21">
        <v>48563119890</v>
      </c>
      <c r="H33" s="17"/>
      <c r="I33" s="21">
        <v>8257310609</v>
      </c>
      <c r="J33" s="17"/>
      <c r="K33" s="21">
        <v>12450000</v>
      </c>
      <c r="L33" s="17"/>
      <c r="M33" s="21">
        <v>56820430500</v>
      </c>
      <c r="N33" s="17"/>
      <c r="O33" s="21">
        <v>40586769170</v>
      </c>
      <c r="P33" s="17"/>
      <c r="Q33" s="45">
        <v>16233661329</v>
      </c>
      <c r="R33" s="45"/>
    </row>
    <row r="34" spans="1:18" ht="21.75" customHeight="1">
      <c r="A34" s="6" t="s">
        <v>23</v>
      </c>
      <c r="C34" s="21">
        <v>2385796</v>
      </c>
      <c r="D34" s="17"/>
      <c r="E34" s="21">
        <v>97333815657</v>
      </c>
      <c r="F34" s="17"/>
      <c r="G34" s="21">
        <v>105465074848</v>
      </c>
      <c r="H34" s="17"/>
      <c r="I34" s="21">
        <v>-8131259190</v>
      </c>
      <c r="J34" s="17"/>
      <c r="K34" s="21">
        <v>2385796</v>
      </c>
      <c r="L34" s="17"/>
      <c r="M34" s="21">
        <v>97333815657</v>
      </c>
      <c r="N34" s="17"/>
      <c r="O34" s="21">
        <v>109875496997</v>
      </c>
      <c r="P34" s="17"/>
      <c r="Q34" s="45">
        <v>-12541681339</v>
      </c>
      <c r="R34" s="45"/>
    </row>
    <row r="35" spans="1:18" ht="21.75" customHeight="1">
      <c r="A35" s="6" t="s">
        <v>28</v>
      </c>
      <c r="C35" s="21">
        <v>14341028</v>
      </c>
      <c r="D35" s="17"/>
      <c r="E35" s="21">
        <v>135312568346</v>
      </c>
      <c r="F35" s="17"/>
      <c r="G35" s="21">
        <v>155814425789</v>
      </c>
      <c r="H35" s="17"/>
      <c r="I35" s="21">
        <v>-20501857442</v>
      </c>
      <c r="J35" s="17"/>
      <c r="K35" s="21">
        <v>14341028</v>
      </c>
      <c r="L35" s="17"/>
      <c r="M35" s="21">
        <v>135312568346</v>
      </c>
      <c r="N35" s="17"/>
      <c r="O35" s="21">
        <v>161231954378</v>
      </c>
      <c r="P35" s="17"/>
      <c r="Q35" s="45">
        <v>-25919386031</v>
      </c>
      <c r="R35" s="45"/>
    </row>
    <row r="36" spans="1:18" ht="21.75" customHeight="1">
      <c r="A36" s="6" t="s">
        <v>40</v>
      </c>
      <c r="C36" s="21">
        <v>3930919</v>
      </c>
      <c r="D36" s="17"/>
      <c r="E36" s="21">
        <v>65170024086</v>
      </c>
      <c r="F36" s="17"/>
      <c r="G36" s="21">
        <v>62129727508</v>
      </c>
      <c r="H36" s="17"/>
      <c r="I36" s="21">
        <v>3040296570</v>
      </c>
      <c r="J36" s="17"/>
      <c r="K36" s="21">
        <v>3930919</v>
      </c>
      <c r="L36" s="17"/>
      <c r="M36" s="21">
        <v>65170024086</v>
      </c>
      <c r="N36" s="17"/>
      <c r="O36" s="21">
        <v>57342698930</v>
      </c>
      <c r="P36" s="17"/>
      <c r="Q36" s="45">
        <v>7827325156</v>
      </c>
      <c r="R36" s="45"/>
    </row>
    <row r="37" spans="1:18" ht="21.75" customHeight="1">
      <c r="A37" s="6" t="s">
        <v>48</v>
      </c>
      <c r="C37" s="21">
        <v>9147592</v>
      </c>
      <c r="D37" s="17"/>
      <c r="E37" s="21">
        <v>30049918846</v>
      </c>
      <c r="F37" s="17"/>
      <c r="G37" s="21">
        <v>23536754216</v>
      </c>
      <c r="H37" s="17"/>
      <c r="I37" s="21">
        <v>6513164630</v>
      </c>
      <c r="J37" s="17"/>
      <c r="K37" s="21">
        <v>9147592</v>
      </c>
      <c r="L37" s="17"/>
      <c r="M37" s="21">
        <v>30049918846</v>
      </c>
      <c r="N37" s="17"/>
      <c r="O37" s="21">
        <v>23536754216</v>
      </c>
      <c r="P37" s="17"/>
      <c r="Q37" s="45">
        <v>6513164620</v>
      </c>
      <c r="R37" s="45"/>
    </row>
    <row r="38" spans="1:18" ht="21.75" customHeight="1">
      <c r="A38" s="7" t="s">
        <v>49</v>
      </c>
      <c r="C38" s="23">
        <v>360000</v>
      </c>
      <c r="D38" s="17"/>
      <c r="E38" s="23">
        <v>4764701160</v>
      </c>
      <c r="F38" s="17"/>
      <c r="G38" s="23">
        <v>3549219766</v>
      </c>
      <c r="H38" s="17"/>
      <c r="I38" s="23">
        <v>1215481394</v>
      </c>
      <c r="J38" s="17"/>
      <c r="K38" s="23">
        <v>360000</v>
      </c>
      <c r="L38" s="17"/>
      <c r="M38" s="23">
        <v>4764701160</v>
      </c>
      <c r="N38" s="17"/>
      <c r="O38" s="23">
        <v>3549219766</v>
      </c>
      <c r="P38" s="17"/>
      <c r="Q38" s="51">
        <v>1215481394</v>
      </c>
      <c r="R38" s="51"/>
    </row>
    <row r="39" spans="1:18" ht="21.75" customHeight="1">
      <c r="A39" s="9" t="s">
        <v>51</v>
      </c>
      <c r="C39" s="28">
        <v>378481883</v>
      </c>
      <c r="D39" s="17"/>
      <c r="E39" s="28">
        <v>2745609886174</v>
      </c>
      <c r="F39" s="17"/>
      <c r="G39" s="28">
        <v>2686954500260</v>
      </c>
      <c r="H39" s="17"/>
      <c r="I39" s="28">
        <f>SUM(I8:I38)</f>
        <v>58655385914</v>
      </c>
      <c r="J39" s="17"/>
      <c r="K39" s="28">
        <v>378481883</v>
      </c>
      <c r="L39" s="17"/>
      <c r="M39" s="28">
        <v>2745609886174</v>
      </c>
      <c r="N39" s="17"/>
      <c r="O39" s="28">
        <v>2772117856663</v>
      </c>
      <c r="P39" s="17"/>
      <c r="Q39" s="57">
        <f>SUM(Q8:R38)</f>
        <v>-26507970489</v>
      </c>
      <c r="R39" s="57"/>
    </row>
    <row r="41" spans="1:18">
      <c r="I41" s="12"/>
    </row>
    <row r="42" spans="1:18">
      <c r="O42" s="12"/>
    </row>
    <row r="43" spans="1:18">
      <c r="I43" s="12"/>
      <c r="Q43" s="12"/>
    </row>
    <row r="44" spans="1:18">
      <c r="Q44" s="12"/>
    </row>
    <row r="45" spans="1:18">
      <c r="I45" s="12"/>
    </row>
    <row r="46" spans="1:18">
      <c r="Q46" s="12"/>
    </row>
    <row r="47" spans="1:18">
      <c r="K47" s="12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7"/>
  <sheetViews>
    <sheetView rightToLeft="1" workbookViewId="0">
      <selection activeCell="G18" sqref="G18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/>
    <row r="5" spans="1:49" ht="14.45" customHeight="1">
      <c r="A5" s="39" t="s">
        <v>52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>
      <c r="I6" s="40" t="s">
        <v>7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C6" s="40" t="s">
        <v>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0" t="s">
        <v>53</v>
      </c>
      <c r="B8" s="40"/>
      <c r="C8" s="40"/>
      <c r="D8" s="40"/>
      <c r="E8" s="40"/>
      <c r="F8" s="40"/>
      <c r="G8" s="40"/>
      <c r="I8" s="40" t="s">
        <v>54</v>
      </c>
      <c r="J8" s="40"/>
      <c r="K8" s="40"/>
      <c r="M8" s="40" t="s">
        <v>55</v>
      </c>
      <c r="N8" s="40"/>
      <c r="O8" s="40"/>
      <c r="Q8" s="40" t="s">
        <v>56</v>
      </c>
      <c r="R8" s="40"/>
      <c r="S8" s="40"/>
      <c r="T8" s="40"/>
      <c r="U8" s="40"/>
      <c r="W8" s="40" t="s">
        <v>57</v>
      </c>
      <c r="X8" s="40"/>
      <c r="Y8" s="40"/>
      <c r="Z8" s="40"/>
      <c r="AA8" s="40"/>
      <c r="AC8" s="40" t="s">
        <v>54</v>
      </c>
      <c r="AD8" s="40"/>
      <c r="AE8" s="40"/>
      <c r="AF8" s="40"/>
      <c r="AG8" s="40"/>
      <c r="AI8" s="40" t="s">
        <v>55</v>
      </c>
      <c r="AJ8" s="40"/>
      <c r="AK8" s="40"/>
      <c r="AM8" s="40" t="s">
        <v>56</v>
      </c>
      <c r="AN8" s="40"/>
      <c r="AO8" s="40"/>
      <c r="AQ8" s="40" t="s">
        <v>57</v>
      </c>
      <c r="AR8" s="40"/>
      <c r="AS8" s="40"/>
    </row>
    <row r="9" spans="1:49" ht="62.25" customHeight="1">
      <c r="A9" s="48" t="s">
        <v>58</v>
      </c>
      <c r="B9" s="48"/>
      <c r="C9" s="48"/>
      <c r="D9" s="48"/>
      <c r="E9" s="48"/>
      <c r="F9" s="48"/>
      <c r="G9" s="48"/>
      <c r="H9" s="17"/>
      <c r="I9" s="43">
        <v>3000000</v>
      </c>
      <c r="J9" s="43"/>
      <c r="K9" s="43"/>
      <c r="L9" s="17"/>
      <c r="M9" s="43">
        <v>19371</v>
      </c>
      <c r="N9" s="43"/>
      <c r="O9" s="43"/>
      <c r="P9" s="17"/>
      <c r="Q9" s="48" t="s">
        <v>59</v>
      </c>
      <c r="R9" s="48"/>
      <c r="S9" s="48"/>
      <c r="T9" s="48"/>
      <c r="U9" s="48"/>
      <c r="V9" s="17"/>
      <c r="W9" s="49">
        <v>0.378147424074392</v>
      </c>
      <c r="X9" s="49"/>
      <c r="Y9" s="49"/>
      <c r="Z9" s="49"/>
      <c r="AA9" s="49"/>
      <c r="AB9" s="17"/>
      <c r="AC9" s="43">
        <v>3000000</v>
      </c>
      <c r="AD9" s="43"/>
      <c r="AE9" s="43"/>
      <c r="AF9" s="43"/>
      <c r="AG9" s="43"/>
      <c r="AH9" s="17"/>
      <c r="AI9" s="43">
        <v>19888</v>
      </c>
      <c r="AJ9" s="43"/>
      <c r="AK9" s="43"/>
      <c r="AL9" s="17"/>
      <c r="AM9" s="48" t="s">
        <v>59</v>
      </c>
      <c r="AN9" s="48"/>
      <c r="AO9" s="48"/>
      <c r="AP9" s="17"/>
      <c r="AQ9" s="49">
        <v>0.378147424074392</v>
      </c>
      <c r="AR9" s="49"/>
      <c r="AS9" s="49"/>
    </row>
    <row r="10" spans="1:49" ht="14.45" customHeight="1">
      <c r="A10" s="39" t="s">
        <v>60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</row>
    <row r="11" spans="1:49" ht="14.45" customHeight="1">
      <c r="C11" s="40" t="s">
        <v>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Y11" s="40" t="s">
        <v>9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</row>
    <row r="12" spans="1:49" ht="14.45" customHeight="1">
      <c r="A12" s="2" t="s">
        <v>53</v>
      </c>
      <c r="C12" s="4" t="s">
        <v>61</v>
      </c>
      <c r="D12" s="3"/>
      <c r="E12" s="4" t="s">
        <v>62</v>
      </c>
      <c r="F12" s="3"/>
      <c r="G12" s="41" t="s">
        <v>63</v>
      </c>
      <c r="H12" s="41"/>
      <c r="I12" s="41"/>
      <c r="J12" s="3"/>
      <c r="K12" s="41" t="s">
        <v>64</v>
      </c>
      <c r="L12" s="41"/>
      <c r="M12" s="41"/>
      <c r="N12" s="3"/>
      <c r="O12" s="41" t="s">
        <v>55</v>
      </c>
      <c r="P12" s="41"/>
      <c r="Q12" s="41"/>
      <c r="R12" s="3"/>
      <c r="S12" s="41" t="s">
        <v>56</v>
      </c>
      <c r="T12" s="41"/>
      <c r="U12" s="41"/>
      <c r="V12" s="41"/>
      <c r="W12" s="41"/>
      <c r="Y12" s="41" t="s">
        <v>61</v>
      </c>
      <c r="Z12" s="41"/>
      <c r="AA12" s="41"/>
      <c r="AB12" s="41"/>
      <c r="AC12" s="41"/>
      <c r="AD12" s="3"/>
      <c r="AE12" s="41" t="s">
        <v>62</v>
      </c>
      <c r="AF12" s="41"/>
      <c r="AG12" s="41"/>
      <c r="AH12" s="41"/>
      <c r="AI12" s="41"/>
      <c r="AJ12" s="3"/>
      <c r="AK12" s="41" t="s">
        <v>63</v>
      </c>
      <c r="AL12" s="41"/>
      <c r="AM12" s="41"/>
      <c r="AN12" s="3"/>
      <c r="AO12" s="41" t="s">
        <v>64</v>
      </c>
      <c r="AP12" s="41"/>
      <c r="AQ12" s="41"/>
      <c r="AR12" s="3"/>
      <c r="AS12" s="41" t="s">
        <v>55</v>
      </c>
      <c r="AT12" s="41"/>
      <c r="AU12" s="3"/>
      <c r="AV12" s="4" t="s">
        <v>56</v>
      </c>
    </row>
    <row r="13" spans="1:49" ht="14.45" customHeight="1">
      <c r="A13" s="39" t="s">
        <v>65</v>
      </c>
      <c r="B13" s="39"/>
      <c r="C13" s="50"/>
      <c r="D13" s="39"/>
      <c r="E13" s="50"/>
      <c r="F13" s="39"/>
      <c r="G13" s="50"/>
      <c r="H13" s="50"/>
      <c r="I13" s="50"/>
      <c r="J13" s="39"/>
      <c r="K13" s="50"/>
      <c r="L13" s="50"/>
      <c r="M13" s="50"/>
      <c r="N13" s="39"/>
      <c r="O13" s="50"/>
      <c r="P13" s="50"/>
      <c r="Q13" s="50"/>
      <c r="R13" s="39"/>
      <c r="S13" s="50"/>
      <c r="T13" s="50"/>
      <c r="U13" s="50"/>
      <c r="V13" s="50"/>
      <c r="W13" s="50"/>
      <c r="X13" s="39"/>
      <c r="Y13" s="50"/>
      <c r="Z13" s="50"/>
      <c r="AA13" s="50"/>
      <c r="AB13" s="50"/>
      <c r="AC13" s="50"/>
      <c r="AD13" s="39"/>
      <c r="AE13" s="50"/>
      <c r="AF13" s="50"/>
      <c r="AG13" s="50"/>
      <c r="AH13" s="50"/>
      <c r="AI13" s="50"/>
      <c r="AJ13" s="39"/>
      <c r="AK13" s="50"/>
      <c r="AL13" s="50"/>
      <c r="AM13" s="50"/>
      <c r="AN13" s="39"/>
      <c r="AO13" s="50"/>
      <c r="AP13" s="50"/>
      <c r="AQ13" s="50"/>
      <c r="AR13" s="39"/>
      <c r="AS13" s="50"/>
      <c r="AT13" s="50"/>
      <c r="AU13" s="39"/>
      <c r="AV13" s="50"/>
      <c r="AW13" s="39"/>
    </row>
    <row r="14" spans="1:49" ht="14.45" customHeight="1">
      <c r="C14" s="40" t="s">
        <v>7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O14" s="40" t="s">
        <v>9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49" ht="14.45" customHeight="1">
      <c r="A15" s="2" t="s">
        <v>53</v>
      </c>
      <c r="C15" s="4" t="s">
        <v>62</v>
      </c>
      <c r="D15" s="3"/>
      <c r="E15" s="4" t="s">
        <v>64</v>
      </c>
      <c r="F15" s="3"/>
      <c r="G15" s="41" t="s">
        <v>55</v>
      </c>
      <c r="H15" s="41"/>
      <c r="I15" s="41"/>
      <c r="J15" s="3"/>
      <c r="K15" s="41" t="s">
        <v>56</v>
      </c>
      <c r="L15" s="41"/>
      <c r="M15" s="41"/>
      <c r="O15" s="41" t="s">
        <v>62</v>
      </c>
      <c r="P15" s="41"/>
      <c r="Q15" s="41"/>
      <c r="R15" s="41"/>
      <c r="S15" s="41"/>
      <c r="T15" s="3"/>
      <c r="U15" s="41" t="s">
        <v>64</v>
      </c>
      <c r="V15" s="41"/>
      <c r="W15" s="41"/>
      <c r="X15" s="41"/>
      <c r="Y15" s="41"/>
      <c r="Z15" s="3"/>
      <c r="AA15" s="41" t="s">
        <v>55</v>
      </c>
      <c r="AB15" s="41"/>
      <c r="AC15" s="41"/>
      <c r="AD15" s="41"/>
      <c r="AE15" s="41"/>
      <c r="AF15" s="3"/>
      <c r="AG15" s="41" t="s">
        <v>56</v>
      </c>
      <c r="AH15" s="41"/>
      <c r="AI15" s="41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/>
    <row r="5" spans="1:27" ht="14.45" customHeight="1">
      <c r="A5" s="1" t="s">
        <v>66</v>
      </c>
      <c r="B5" s="39" t="s">
        <v>67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>
      <c r="E6" s="40" t="s">
        <v>7</v>
      </c>
      <c r="F6" s="40"/>
      <c r="G6" s="40"/>
      <c r="H6" s="40"/>
      <c r="I6" s="40"/>
      <c r="K6" s="40" t="s">
        <v>8</v>
      </c>
      <c r="L6" s="40"/>
      <c r="M6" s="40"/>
      <c r="N6" s="40"/>
      <c r="O6" s="40"/>
      <c r="P6" s="40"/>
      <c r="Q6" s="40"/>
      <c r="S6" s="40" t="s">
        <v>9</v>
      </c>
      <c r="T6" s="40"/>
      <c r="U6" s="40"/>
      <c r="V6" s="40"/>
      <c r="W6" s="40"/>
      <c r="X6" s="40"/>
      <c r="Y6" s="40"/>
      <c r="Z6" s="40"/>
      <c r="AA6" s="40"/>
    </row>
    <row r="7" spans="1:27" ht="14.45" customHeight="1">
      <c r="E7" s="3"/>
      <c r="F7" s="3"/>
      <c r="G7" s="3"/>
      <c r="H7" s="3"/>
      <c r="I7" s="3"/>
      <c r="K7" s="41" t="s">
        <v>68</v>
      </c>
      <c r="L7" s="41"/>
      <c r="M7" s="41"/>
      <c r="N7" s="3"/>
      <c r="O7" s="41" t="s">
        <v>69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0" t="s">
        <v>70</v>
      </c>
      <c r="B8" s="40"/>
      <c r="D8" s="40" t="s">
        <v>71</v>
      </c>
      <c r="E8" s="4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/>
    <row r="5" spans="1:38" ht="14.45" customHeight="1">
      <c r="A5" s="1" t="s">
        <v>73</v>
      </c>
      <c r="B5" s="39" t="s">
        <v>74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>
      <c r="A6" s="40" t="s">
        <v>75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7</v>
      </c>
      <c r="Q6" s="40"/>
      <c r="R6" s="40"/>
      <c r="S6" s="40"/>
      <c r="T6" s="40"/>
      <c r="V6" s="40" t="s">
        <v>8</v>
      </c>
      <c r="W6" s="40"/>
      <c r="X6" s="40"/>
      <c r="Y6" s="40"/>
      <c r="Z6" s="40"/>
      <c r="AA6" s="40"/>
      <c r="AB6" s="40"/>
      <c r="AD6" s="40" t="s">
        <v>9</v>
      </c>
      <c r="AE6" s="40"/>
      <c r="AF6" s="40"/>
      <c r="AG6" s="40"/>
      <c r="AH6" s="40"/>
      <c r="AI6" s="40"/>
      <c r="AJ6" s="40"/>
      <c r="AK6" s="40"/>
      <c r="AL6" s="40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" t="s">
        <v>10</v>
      </c>
      <c r="W7" s="41"/>
      <c r="X7" s="41"/>
      <c r="Y7" s="3"/>
      <c r="Z7" s="41" t="s">
        <v>11</v>
      </c>
      <c r="AA7" s="41"/>
      <c r="AB7" s="4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0" t="s">
        <v>76</v>
      </c>
      <c r="B8" s="40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57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>
      <c r="A4" s="39" t="s">
        <v>82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>
      <c r="A5" s="39" t="s">
        <v>83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/>
    <row r="7" spans="1:13" ht="14.45" customHeight="1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45" customHeight="1">
      <c r="A8" s="2" t="s">
        <v>84</v>
      </c>
      <c r="C8" s="4" t="s">
        <v>13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3"/>
  <sheetViews>
    <sheetView rightToLeft="1" tabSelected="1" workbookViewId="0">
      <selection activeCell="B23" sqref="B23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5" max="15" width="18.42578125" bestFit="1" customWidth="1"/>
    <col min="16" max="16" width="28.7109375" customWidth="1"/>
    <col min="17" max="17" width="2.28515625" customWidth="1"/>
    <col min="18" max="18" width="19.28515625" bestFit="1" customWidth="1"/>
    <col min="19" max="19" width="2.140625" customWidth="1"/>
    <col min="20" max="20" width="19.28515625" bestFit="1" customWidth="1"/>
    <col min="21" max="21" width="1.140625" customWidth="1"/>
    <col min="22" max="22" width="18.28515625" bestFit="1" customWidth="1"/>
    <col min="23" max="23" width="1.85546875" customWidth="1"/>
    <col min="24" max="24" width="9.28515625" bestFit="1" customWidth="1"/>
  </cols>
  <sheetData>
    <row r="1" spans="1:25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5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P2" s="63"/>
      <c r="Q2" s="63"/>
      <c r="R2" s="63"/>
      <c r="S2" s="63"/>
      <c r="T2" s="63"/>
      <c r="U2" s="63"/>
      <c r="V2" s="63"/>
      <c r="W2" s="63"/>
      <c r="X2" s="63"/>
      <c r="Y2" s="61"/>
    </row>
    <row r="3" spans="1:25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14.45" customHeight="1"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4.45" customHeight="1">
      <c r="A5" s="1" t="s">
        <v>90</v>
      </c>
      <c r="B5" s="39" t="s">
        <v>91</v>
      </c>
      <c r="C5" s="39"/>
      <c r="D5" s="39"/>
      <c r="E5" s="39"/>
      <c r="F5" s="39"/>
      <c r="G5" s="39"/>
      <c r="H5" s="39"/>
      <c r="I5" s="39"/>
      <c r="J5" s="39"/>
      <c r="K5" s="39"/>
      <c r="L5" s="39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4.45" customHeight="1">
      <c r="D6" s="2" t="s">
        <v>7</v>
      </c>
      <c r="F6" s="40" t="s">
        <v>8</v>
      </c>
      <c r="G6" s="40"/>
      <c r="H6" s="40"/>
      <c r="J6" s="2" t="s">
        <v>9</v>
      </c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4.45" customHeight="1">
      <c r="D7" s="3"/>
      <c r="F7" s="3"/>
      <c r="G7" s="3"/>
      <c r="H7" s="3"/>
      <c r="J7" s="3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spans="1:25" ht="14.45" customHeight="1">
      <c r="A8" s="40" t="s">
        <v>92</v>
      </c>
      <c r="B8" s="40"/>
      <c r="D8" s="2" t="s">
        <v>93</v>
      </c>
      <c r="F8" s="2" t="s">
        <v>94</v>
      </c>
      <c r="H8" s="2" t="s">
        <v>95</v>
      </c>
      <c r="J8" s="2" t="s">
        <v>93</v>
      </c>
      <c r="L8" s="64" t="s">
        <v>18</v>
      </c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ht="21.75" customHeight="1">
      <c r="A9" s="42" t="s">
        <v>216</v>
      </c>
      <c r="B9" s="42"/>
      <c r="D9" s="15">
        <v>5146892285</v>
      </c>
      <c r="E9" s="17"/>
      <c r="F9" s="15">
        <v>66379853101</v>
      </c>
      <c r="G9" s="17"/>
      <c r="H9" s="15">
        <v>56686264769</v>
      </c>
      <c r="I9" s="17"/>
      <c r="J9" s="15">
        <v>14840480617</v>
      </c>
      <c r="K9" s="17"/>
      <c r="L9" s="18">
        <f>(J9/2881520483126)*100</f>
        <v>0.51502256200866547</v>
      </c>
      <c r="O9" s="20"/>
      <c r="P9" s="58"/>
      <c r="Q9" s="59"/>
      <c r="R9" s="58"/>
      <c r="S9" s="59"/>
      <c r="T9" s="58"/>
      <c r="U9" s="59"/>
      <c r="V9" s="58"/>
      <c r="W9" s="59"/>
      <c r="X9" s="60"/>
      <c r="Y9" s="61"/>
    </row>
    <row r="10" spans="1:25" ht="21.75" customHeight="1">
      <c r="A10" s="44" t="s">
        <v>217</v>
      </c>
      <c r="B10" s="44"/>
      <c r="D10" s="21">
        <v>4224328469</v>
      </c>
      <c r="E10" s="17"/>
      <c r="F10" s="21">
        <v>165507754298</v>
      </c>
      <c r="G10" s="17"/>
      <c r="H10" s="21">
        <v>167426343498</v>
      </c>
      <c r="I10" s="17"/>
      <c r="J10" s="21">
        <v>2305739269</v>
      </c>
      <c r="K10" s="17"/>
      <c r="L10" s="22">
        <f t="shared" ref="L10:L11" si="0">(J10/2881520483126)*100</f>
        <v>8.0018146062200909E-2</v>
      </c>
      <c r="P10" s="58"/>
      <c r="Q10" s="59"/>
      <c r="R10" s="58"/>
      <c r="S10" s="59"/>
      <c r="T10" s="58"/>
      <c r="U10" s="59"/>
      <c r="V10" s="58"/>
      <c r="W10" s="59"/>
      <c r="X10" s="60"/>
      <c r="Y10" s="61"/>
    </row>
    <row r="11" spans="1:25" ht="21.75" customHeight="1">
      <c r="A11" s="44" t="s">
        <v>218</v>
      </c>
      <c r="B11" s="44"/>
      <c r="D11" s="21">
        <v>13800292</v>
      </c>
      <c r="E11" s="17"/>
      <c r="F11" s="21">
        <v>45655</v>
      </c>
      <c r="G11" s="17"/>
      <c r="H11" s="21">
        <v>13845947</v>
      </c>
      <c r="I11" s="17"/>
      <c r="J11" s="21">
        <v>0</v>
      </c>
      <c r="K11" s="17"/>
      <c r="L11" s="22">
        <f t="shared" si="0"/>
        <v>0</v>
      </c>
      <c r="P11" s="58"/>
      <c r="Q11" s="59"/>
      <c r="R11" s="58"/>
      <c r="S11" s="59"/>
      <c r="T11" s="58"/>
      <c r="U11" s="59"/>
      <c r="V11" s="58"/>
      <c r="W11" s="59"/>
      <c r="X11" s="60"/>
      <c r="Y11" s="61"/>
    </row>
    <row r="12" spans="1:25" ht="21.75" customHeight="1" thickBot="1">
      <c r="A12" s="46" t="s">
        <v>51</v>
      </c>
      <c r="B12" s="46"/>
      <c r="D12" s="28">
        <f>SUM(D9:D11)</f>
        <v>9385021046</v>
      </c>
      <c r="E12" s="28">
        <f>SUM(E9:E11)</f>
        <v>0</v>
      </c>
      <c r="F12" s="28">
        <f>SUM(F9:F11)</f>
        <v>231887653054</v>
      </c>
      <c r="G12" s="28">
        <f>SUM(G9:G11)</f>
        <v>0</v>
      </c>
      <c r="H12" s="28">
        <f>SUM(H9:H11)</f>
        <v>224126454214</v>
      </c>
      <c r="I12" s="28">
        <f>SUM(I9:I11)</f>
        <v>0</v>
      </c>
      <c r="J12" s="28">
        <f>SUM(J9:J11)</f>
        <v>17146219886</v>
      </c>
      <c r="K12" s="28">
        <f>SUM(K9:K11)</f>
        <v>0</v>
      </c>
      <c r="L12" s="25">
        <f>SUM(L9:L11)</f>
        <v>0.5950407080708664</v>
      </c>
      <c r="P12" s="19"/>
    </row>
    <row r="13" spans="1:25" ht="13.5" thickTop="1">
      <c r="P13" s="12"/>
    </row>
  </sheetData>
  <mergeCells count="10">
    <mergeCell ref="A10:B10"/>
    <mergeCell ref="A11:B11"/>
    <mergeCell ref="A12:B12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12"/>
  <sheetViews>
    <sheetView rightToLeft="1" workbookViewId="0">
      <selection activeCell="A17" sqref="A17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8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28" ht="14.45" customHeight="1"/>
    <row r="5" spans="1:28" ht="23.25" customHeight="1">
      <c r="A5" s="39" t="s">
        <v>199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8" ht="14.45" customHeight="1">
      <c r="A6" s="40" t="s">
        <v>99</v>
      </c>
      <c r="C6" s="40" t="s">
        <v>115</v>
      </c>
      <c r="D6" s="40"/>
      <c r="E6" s="40"/>
      <c r="F6" s="40"/>
      <c r="G6" s="40"/>
      <c r="I6" s="40" t="s">
        <v>116</v>
      </c>
      <c r="J6" s="40"/>
      <c r="K6" s="40"/>
      <c r="L6" s="40"/>
      <c r="M6" s="40"/>
    </row>
    <row r="7" spans="1:28" ht="29.1" customHeight="1">
      <c r="A7" s="40"/>
      <c r="C7" s="11" t="s">
        <v>197</v>
      </c>
      <c r="D7" s="31"/>
      <c r="E7" s="11" t="s">
        <v>173</v>
      </c>
      <c r="F7" s="31"/>
      <c r="G7" s="11" t="s">
        <v>198</v>
      </c>
      <c r="H7" s="13"/>
      <c r="I7" s="11" t="s">
        <v>197</v>
      </c>
      <c r="J7" s="31"/>
      <c r="K7" s="11" t="s">
        <v>173</v>
      </c>
      <c r="L7" s="31"/>
      <c r="M7" s="11" t="s">
        <v>198</v>
      </c>
      <c r="R7" s="65"/>
      <c r="S7" s="66"/>
      <c r="T7" s="65"/>
      <c r="U7" s="66"/>
      <c r="V7" s="65"/>
      <c r="W7" s="66"/>
      <c r="X7" s="65"/>
      <c r="Y7" s="66"/>
      <c r="Z7" s="65"/>
      <c r="AA7" s="66"/>
      <c r="AB7" s="65"/>
    </row>
    <row r="8" spans="1:28" ht="21.75" customHeight="1">
      <c r="A8" s="5" t="s">
        <v>216</v>
      </c>
      <c r="C8" s="14">
        <v>120933</v>
      </c>
      <c r="D8" s="13"/>
      <c r="E8" s="14">
        <v>0</v>
      </c>
      <c r="F8" s="13"/>
      <c r="G8" s="14">
        <v>120933</v>
      </c>
      <c r="H8" s="13"/>
      <c r="I8" s="14">
        <v>3655923</v>
      </c>
      <c r="J8" s="13"/>
      <c r="K8" s="14">
        <v>0</v>
      </c>
      <c r="L8" s="13"/>
      <c r="M8" s="14">
        <v>3655923</v>
      </c>
      <c r="R8" s="65"/>
      <c r="S8" s="66"/>
      <c r="T8" s="65"/>
      <c r="U8" s="66"/>
      <c r="V8" s="65"/>
      <c r="W8" s="66"/>
      <c r="X8" s="65"/>
      <c r="Y8" s="66"/>
      <c r="Z8" s="65"/>
      <c r="AA8" s="66"/>
      <c r="AB8" s="65"/>
    </row>
    <row r="9" spans="1:28" ht="21.75" customHeight="1">
      <c r="A9" s="6" t="s">
        <v>219</v>
      </c>
      <c r="C9" s="32">
        <v>870625</v>
      </c>
      <c r="D9" s="13"/>
      <c r="E9" s="32">
        <v>0</v>
      </c>
      <c r="F9" s="13"/>
      <c r="G9" s="32">
        <v>870625</v>
      </c>
      <c r="H9" s="13"/>
      <c r="I9" s="32">
        <v>427223199</v>
      </c>
      <c r="J9" s="13"/>
      <c r="K9" s="32">
        <v>0</v>
      </c>
      <c r="L9" s="13"/>
      <c r="M9" s="32">
        <v>427223199</v>
      </c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spans="1:28" ht="21.75" customHeight="1">
      <c r="A10" s="6" t="s">
        <v>220</v>
      </c>
      <c r="C10" s="32">
        <v>45655</v>
      </c>
      <c r="D10" s="13"/>
      <c r="E10" s="32">
        <v>0</v>
      </c>
      <c r="F10" s="13"/>
      <c r="G10" s="32">
        <v>45655</v>
      </c>
      <c r="H10" s="13"/>
      <c r="I10" s="32">
        <v>348317</v>
      </c>
      <c r="J10" s="13"/>
      <c r="K10" s="32">
        <v>0</v>
      </c>
      <c r="L10" s="13"/>
      <c r="M10" s="32">
        <v>348317</v>
      </c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21.75" customHeight="1" thickBot="1">
      <c r="A11" s="9" t="s">
        <v>51</v>
      </c>
      <c r="C11" s="36">
        <f>SUM(C8:C10)</f>
        <v>1037213</v>
      </c>
      <c r="D11" s="36">
        <f t="shared" ref="D11:N11" si="0">SUM(D8:D10)</f>
        <v>0</v>
      </c>
      <c r="E11" s="36">
        <f t="shared" si="0"/>
        <v>0</v>
      </c>
      <c r="F11" s="36">
        <f t="shared" si="0"/>
        <v>0</v>
      </c>
      <c r="G11" s="36">
        <f t="shared" si="0"/>
        <v>1037213</v>
      </c>
      <c r="H11" s="36">
        <f t="shared" si="0"/>
        <v>0</v>
      </c>
      <c r="I11" s="36">
        <f t="shared" si="0"/>
        <v>431227439</v>
      </c>
      <c r="J11" s="36">
        <f t="shared" si="0"/>
        <v>0</v>
      </c>
      <c r="K11" s="36">
        <f t="shared" si="0"/>
        <v>0</v>
      </c>
      <c r="L11" s="36">
        <f t="shared" si="0"/>
        <v>0</v>
      </c>
      <c r="M11" s="36">
        <f t="shared" si="0"/>
        <v>431227439</v>
      </c>
      <c r="N11" s="36">
        <f t="shared" si="0"/>
        <v>0</v>
      </c>
    </row>
    <row r="12" spans="1:28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4"/>
  <sheetViews>
    <sheetView rightToLeft="1" workbookViewId="0">
      <selection activeCell="H13" sqref="H13"/>
    </sheetView>
  </sheetViews>
  <sheetFormatPr defaultRowHeight="12.75"/>
  <cols>
    <col min="1" max="1" width="2.5703125" customWidth="1"/>
    <col min="2" max="2" width="61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21.28515625" customWidth="1"/>
  </cols>
  <sheetData>
    <row r="1" spans="1:14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4" ht="21.75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</row>
    <row r="3" spans="1:14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4" ht="14.45" customHeight="1"/>
    <row r="5" spans="1:14" ht="29.1" customHeight="1">
      <c r="A5" s="1" t="s">
        <v>97</v>
      </c>
      <c r="B5" s="39" t="s">
        <v>98</v>
      </c>
      <c r="C5" s="39"/>
      <c r="D5" s="39"/>
      <c r="E5" s="39"/>
      <c r="F5" s="39"/>
      <c r="G5" s="39"/>
      <c r="H5" s="39"/>
      <c r="I5" s="39"/>
      <c r="J5" s="39"/>
    </row>
    <row r="6" spans="1:14" ht="14.45" customHeight="1"/>
    <row r="7" spans="1:14" ht="14.45" customHeight="1">
      <c r="A7" s="40" t="s">
        <v>99</v>
      </c>
      <c r="B7" s="40"/>
      <c r="D7" s="2" t="s">
        <v>100</v>
      </c>
      <c r="F7" s="2" t="s">
        <v>93</v>
      </c>
      <c r="H7" s="2" t="s">
        <v>101</v>
      </c>
      <c r="J7" s="2" t="s">
        <v>102</v>
      </c>
    </row>
    <row r="8" spans="1:14" ht="21.75" customHeight="1">
      <c r="A8" s="42" t="s">
        <v>103</v>
      </c>
      <c r="B8" s="42"/>
      <c r="D8" s="16" t="s">
        <v>104</v>
      </c>
      <c r="E8" s="17"/>
      <c r="F8" s="15">
        <f>'درآمد سرمایه گذاری در سهام'!J49</f>
        <v>62248649021</v>
      </c>
      <c r="G8" s="17"/>
      <c r="H8" s="18">
        <f>(F8/$F$13)*100</f>
        <v>99.967990185973505</v>
      </c>
      <c r="I8" s="17"/>
      <c r="J8" s="18">
        <f>F8/2881520483126*100</f>
        <v>2.1602709189653213</v>
      </c>
      <c r="N8" s="20"/>
    </row>
    <row r="9" spans="1:14" ht="21.75" customHeight="1">
      <c r="A9" s="44" t="s">
        <v>105</v>
      </c>
      <c r="B9" s="44"/>
      <c r="D9" s="33" t="s">
        <v>106</v>
      </c>
      <c r="E9" s="17"/>
      <c r="F9" s="21">
        <v>0</v>
      </c>
      <c r="G9" s="17"/>
      <c r="H9" s="22">
        <f t="shared" ref="H9:H11" si="0">(F9/$F$13)*100</f>
        <v>0</v>
      </c>
      <c r="I9" s="17"/>
      <c r="J9" s="22">
        <f t="shared" ref="J9:J12" si="1">F9/2881520483126*100</f>
        <v>0</v>
      </c>
    </row>
    <row r="10" spans="1:14" ht="21.75" customHeight="1">
      <c r="A10" s="44" t="s">
        <v>107</v>
      </c>
      <c r="B10" s="44"/>
      <c r="D10" s="33" t="s">
        <v>108</v>
      </c>
      <c r="E10" s="17"/>
      <c r="F10" s="21">
        <v>0</v>
      </c>
      <c r="G10" s="17"/>
      <c r="H10" s="22">
        <f t="shared" si="0"/>
        <v>0</v>
      </c>
      <c r="I10" s="17"/>
      <c r="J10" s="22">
        <f t="shared" si="1"/>
        <v>0</v>
      </c>
    </row>
    <row r="11" spans="1:14" ht="21.75" customHeight="1">
      <c r="A11" s="44" t="s">
        <v>109</v>
      </c>
      <c r="B11" s="44"/>
      <c r="D11" s="33" t="s">
        <v>110</v>
      </c>
      <c r="E11" s="17"/>
      <c r="F11" s="21">
        <v>1037213</v>
      </c>
      <c r="G11" s="17"/>
      <c r="H11" s="22">
        <f t="shared" si="0"/>
        <v>1.6657084231624733E-3</v>
      </c>
      <c r="I11" s="17"/>
      <c r="J11" s="22">
        <f t="shared" si="1"/>
        <v>3.5995336700670813E-5</v>
      </c>
    </row>
    <row r="12" spans="1:14" ht="21.75" customHeight="1">
      <c r="A12" s="47" t="s">
        <v>111</v>
      </c>
      <c r="B12" s="47"/>
      <c r="D12" s="34" t="s">
        <v>112</v>
      </c>
      <c r="E12" s="17"/>
      <c r="F12" s="23">
        <f>'سایر درآمدها'!D11</f>
        <v>18894844</v>
      </c>
      <c r="G12" s="17"/>
      <c r="H12" s="24">
        <f>(F12/$F$13)*100</f>
        <v>3.0344105603324407E-2</v>
      </c>
      <c r="I12" s="17"/>
      <c r="J12" s="24">
        <f t="shared" si="1"/>
        <v>6.5572478525302872E-4</v>
      </c>
    </row>
    <row r="13" spans="1:14" ht="21.75" customHeight="1" thickBot="1">
      <c r="A13" s="46" t="s">
        <v>51</v>
      </c>
      <c r="B13" s="46"/>
      <c r="D13" s="28"/>
      <c r="E13" s="17"/>
      <c r="F13" s="28">
        <f>SUM(F8:F12)</f>
        <v>62268581078</v>
      </c>
      <c r="G13" s="17"/>
      <c r="H13" s="28">
        <f>SUM(H8:H12)</f>
        <v>99.999999999999986</v>
      </c>
      <c r="I13" s="17"/>
      <c r="J13" s="25">
        <f>SUM(J8:J12)</f>
        <v>2.1609626390872752</v>
      </c>
    </row>
    <row r="14" spans="1:14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سود سپرده بانکی</vt:lpstr>
      <vt:lpstr>درآمد</vt:lpstr>
      <vt:lpstr>درآمد سپرده بانکی</vt:lpstr>
      <vt:lpstr>سایر درآمدها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سود سهام</vt:lpstr>
      <vt:lpstr>درآمد سود صندوق</vt:lpstr>
      <vt:lpstr>سود اوراق بهادار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2025-11-23T09:31:11Z</dcterms:created>
  <dcterms:modified xsi:type="dcterms:W3CDTF">2025-11-30T08:59:14Z</dcterms:modified>
</cp:coreProperties>
</file>