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4\"/>
    </mc:Choice>
  </mc:AlternateContent>
  <xr:revisionPtr revIDLastSave="0" documentId="13_ncr:1_{C0428B76-34D0-4224-98E9-EB154DE76335}" xr6:coauthVersionLast="47" xr6:coauthVersionMax="47" xr10:uidLastSave="{00000000-0000-0000-0000-000000000000}"/>
  <bookViews>
    <workbookView xWindow="-120" yWindow="-120" windowWidth="29040" windowHeight="15840" tabRatio="859" firstSheet="1" activeTab="1" xr2:uid="{00000000-000D-0000-FFFF-FFFF00000000}"/>
  </bookViews>
  <sheets>
    <sheet name="صورت وضعیت" sheetId="1" state="hidden" r:id="rId1"/>
    <sheet name="سهام" sheetId="2" r:id="rId2"/>
    <sheet name="اوراق مشتقه" sheetId="3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رمایه گذاری در صندوق" sheetId="10" state="hidden" r:id="rId9"/>
    <sheet name="درآمد سرمایه گذاری در اوراق به" sheetId="11" state="hidden" r:id="rId10"/>
    <sheet name="مبالغ تخصیصی اوراق" sheetId="12" state="hidden" r:id="rId11"/>
    <sheet name="درآمد سپرده بانکی" sheetId="13" r:id="rId12"/>
    <sheet name="سود سپرده بانکی" sheetId="18" r:id="rId13"/>
    <sheet name="سایر درآمدها" sheetId="14" r:id="rId14"/>
    <sheet name="درآمد سرمایه گذاری در سهام" sheetId="9" r:id="rId15"/>
    <sheet name="درآمد سود سهام" sheetId="15" r:id="rId16"/>
    <sheet name="درآمد سود صندوق" sheetId="16" state="hidden" r:id="rId17"/>
    <sheet name="سود اوراق بهادار" sheetId="17" state="hidden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مشتقه'!$A$1:$AX$48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1">'درآمد سپرده بانکی'!$A$1:$K$14</definedName>
    <definedName name="_xlnm.Print_Area" localSheetId="9">'درآمد سرمایه گذاری در اوراق به'!$A$1:$S$8</definedName>
    <definedName name="_xlnm.Print_Area" localSheetId="14">'درآمد سرمایه گذاری در سهام'!$A$1:$X$46</definedName>
    <definedName name="_xlnm.Print_Area" localSheetId="8">'درآمد سرمایه گذاری در صندوق'!$A$1:$W$8</definedName>
    <definedName name="_xlnm.Print_Area" localSheetId="15">'درآمد سود سهام'!$A$1:$T$29</definedName>
    <definedName name="_xlnm.Print_Area" localSheetId="16">'درآمد سود صندوق'!$A$1:$L$7</definedName>
    <definedName name="_xlnm.Print_Area" localSheetId="20">'درآمد ناشی از تغییر قیمت اوراق'!$A$1:$R$37</definedName>
    <definedName name="_xlnm.Print_Area" localSheetId="18">'درآمد ناشی از فروش'!$A$1:$S$29</definedName>
    <definedName name="_xlnm.Print_Area" localSheetId="13">'سایر درآمدها'!$A$1:$G$11</definedName>
    <definedName name="_xlnm.Print_Area" localSheetId="6">سپرده!$A$1:$M$17</definedName>
    <definedName name="_xlnm.Print_Area" localSheetId="17">'سود اوراق بهادار'!$A$1:$T$7</definedName>
    <definedName name="_xlnm.Print_Area" localSheetId="12">'سود سپرده بانکی'!$A$1:$N$14</definedName>
    <definedName name="_xlnm.Print_Area" localSheetId="1">سهام!$A$1:$AC$42</definedName>
    <definedName name="_xlnm.Print_Area" localSheetId="0">'صورت وضعیت'!$A$1:$C$6</definedName>
    <definedName name="_xlnm.Print_Area" localSheetId="10">'مبالغ تخصیصی اوراق'!$A$1:$R$51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F12" i="8"/>
  <c r="J12" i="8" s="1"/>
  <c r="J9" i="13"/>
  <c r="J10" i="13"/>
  <c r="J11" i="13"/>
  <c r="J12" i="13"/>
  <c r="J13" i="13"/>
  <c r="J8" i="13"/>
  <c r="J14" i="13" s="1"/>
  <c r="F9" i="13"/>
  <c r="F11" i="13"/>
  <c r="D14" i="13"/>
  <c r="F10" i="13" s="1"/>
  <c r="F11" i="8"/>
  <c r="J11" i="8" s="1"/>
  <c r="J12" i="9"/>
  <c r="J13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9" i="9"/>
  <c r="G13" i="19"/>
  <c r="I13" i="19" s="1"/>
  <c r="H14" i="9" s="1"/>
  <c r="J14" i="9" s="1"/>
  <c r="G9" i="19"/>
  <c r="I9" i="19" s="1"/>
  <c r="H10" i="9" s="1"/>
  <c r="G14" i="19"/>
  <c r="I14" i="19" s="1"/>
  <c r="H15" i="9" s="1"/>
  <c r="J15" i="9" s="1"/>
  <c r="G10" i="19"/>
  <c r="I10" i="19"/>
  <c r="H11" i="9" s="1"/>
  <c r="J11" i="9" s="1"/>
  <c r="I11" i="19"/>
  <c r="I12" i="19"/>
  <c r="I8" i="19"/>
  <c r="I29" i="19" s="1"/>
  <c r="U10" i="9"/>
  <c r="U46" i="9" s="1"/>
  <c r="U11" i="9"/>
  <c r="U12" i="9"/>
  <c r="U13" i="9"/>
  <c r="U14" i="9"/>
  <c r="U15" i="9"/>
  <c r="U16" i="9"/>
  <c r="U17" i="9"/>
  <c r="U18" i="9"/>
  <c r="W18" i="9" s="1"/>
  <c r="U19" i="9"/>
  <c r="U20" i="9"/>
  <c r="U21" i="9"/>
  <c r="U22" i="9"/>
  <c r="U23" i="9"/>
  <c r="U24" i="9"/>
  <c r="U25" i="9"/>
  <c r="U26" i="9"/>
  <c r="W26" i="9" s="1"/>
  <c r="U27" i="9"/>
  <c r="U28" i="9"/>
  <c r="U29" i="9"/>
  <c r="U30" i="9"/>
  <c r="U31" i="9"/>
  <c r="U32" i="9"/>
  <c r="U33" i="9"/>
  <c r="U34" i="9"/>
  <c r="W34" i="9" s="1"/>
  <c r="U35" i="9"/>
  <c r="U36" i="9"/>
  <c r="U37" i="9"/>
  <c r="U38" i="9"/>
  <c r="U39" i="9"/>
  <c r="U40" i="9"/>
  <c r="U41" i="9"/>
  <c r="U42" i="9"/>
  <c r="W42" i="9" s="1"/>
  <c r="U43" i="9"/>
  <c r="U44" i="9"/>
  <c r="U45" i="9"/>
  <c r="U9" i="9"/>
  <c r="Q46" i="9"/>
  <c r="M37" i="21"/>
  <c r="Q35" i="21"/>
  <c r="Q37" i="21" s="1"/>
  <c r="J9" i="8"/>
  <c r="J10" i="8"/>
  <c r="L10" i="7"/>
  <c r="L11" i="7"/>
  <c r="L12" i="7"/>
  <c r="L13" i="7"/>
  <c r="L14" i="7"/>
  <c r="L15" i="7"/>
  <c r="L16" i="7"/>
  <c r="L9" i="7"/>
  <c r="L17" i="7" s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9" i="2"/>
  <c r="AB42" i="2" s="1"/>
  <c r="Z42" i="2"/>
  <c r="R42" i="2"/>
  <c r="O42" i="2"/>
  <c r="Q42" i="2"/>
  <c r="S42" i="2"/>
  <c r="N42" i="2"/>
  <c r="W45" i="9" l="1"/>
  <c r="W37" i="9"/>
  <c r="W29" i="9"/>
  <c r="W21" i="9"/>
  <c r="W13" i="9"/>
  <c r="L43" i="9"/>
  <c r="L35" i="9"/>
  <c r="L27" i="9"/>
  <c r="L15" i="9"/>
  <c r="L18" i="9"/>
  <c r="W43" i="9"/>
  <c r="W35" i="9"/>
  <c r="W27" i="9"/>
  <c r="W19" i="9"/>
  <c r="W11" i="9"/>
  <c r="J10" i="9"/>
  <c r="H46" i="9"/>
  <c r="W33" i="9"/>
  <c r="W17" i="9"/>
  <c r="W40" i="9"/>
  <c r="W24" i="9"/>
  <c r="L38" i="9"/>
  <c r="L14" i="9"/>
  <c r="L24" i="9"/>
  <c r="W41" i="9"/>
  <c r="W25" i="9"/>
  <c r="J46" i="9"/>
  <c r="L42" i="9" s="1"/>
  <c r="L22" i="9"/>
  <c r="W39" i="9"/>
  <c r="W31" i="9"/>
  <c r="W23" i="9"/>
  <c r="W15" i="9"/>
  <c r="L45" i="9"/>
  <c r="L37" i="9"/>
  <c r="L29" i="9"/>
  <c r="L21" i="9"/>
  <c r="W12" i="9"/>
  <c r="W20" i="9"/>
  <c r="W28" i="9"/>
  <c r="W36" i="9"/>
  <c r="W44" i="9"/>
  <c r="W14" i="9"/>
  <c r="W22" i="9"/>
  <c r="W30" i="9"/>
  <c r="W38" i="9"/>
  <c r="W9" i="9"/>
  <c r="L40" i="9"/>
  <c r="L32" i="9"/>
  <c r="L16" i="9"/>
  <c r="L13" i="9"/>
  <c r="W32" i="9"/>
  <c r="W16" i="9"/>
  <c r="L44" i="9"/>
  <c r="L36" i="9"/>
  <c r="L28" i="9"/>
  <c r="L20" i="9"/>
  <c r="W10" i="9"/>
  <c r="F8" i="13"/>
  <c r="F13" i="13"/>
  <c r="F12" i="13"/>
  <c r="E45" i="19"/>
  <c r="L26" i="9" l="1"/>
  <c r="L12" i="9"/>
  <c r="L10" i="9"/>
  <c r="L34" i="9"/>
  <c r="L11" i="9"/>
  <c r="L30" i="9"/>
  <c r="F14" i="13"/>
  <c r="L33" i="9"/>
  <c r="L41" i="9"/>
  <c r="L9" i="9"/>
  <c r="F8" i="8"/>
  <c r="L23" i="9"/>
  <c r="L31" i="9"/>
  <c r="L39" i="9"/>
  <c r="L17" i="9"/>
  <c r="L25" i="9"/>
  <c r="L19" i="9"/>
  <c r="F13" i="8" l="1"/>
  <c r="J8" i="8"/>
  <c r="L46" i="9"/>
  <c r="H13" i="8" l="1"/>
  <c r="J13" i="8"/>
  <c r="H11" i="8"/>
  <c r="H12" i="8"/>
  <c r="H9" i="8"/>
  <c r="H10" i="8"/>
</calcChain>
</file>

<file path=xl/sharedStrings.xml><?xml version="1.0" encoding="utf-8"?>
<sst xmlns="http://schemas.openxmlformats.org/spreadsheetml/2006/main" count="585" uniqueCount="218">
  <si>
    <t>صندوق سرمايه گذاري مشترک يکم سامان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</si>
  <si>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</si>
  <si>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</si>
  <si>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</si>
  <si>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</si>
  <si>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</si>
  <si>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</si>
  <si>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</si>
  <si>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</si>
  <si>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</si>
  <si>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</si>
  <si>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</si>
  <si>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</si>
  <si>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</si>
  <si>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</si>
  <si>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</si>
  <si>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</si>
  <si>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</si>
  <si>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</si>
  <si>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</si>
  <si>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</si>
  <si>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پالایش نفت تبریز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</si>
  <si>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</si>
  <si>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</si>
  <si>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</si>
  <si>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</si>
  <si>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</si>
  <si>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</si>
  <si>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</si>
  <si>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</si>
  <si>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</si>
  <si>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</si>
  <si>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</si>
  <si>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</si>
  <si>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</si>
  <si>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</si>
  <si>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</si>
  <si>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مس افق کرمان</t>
  </si>
  <si>
    <t>فجر انرژی خلیج فارس</t>
  </si>
  <si>
    <t>فولاد مبارکه اصفهان</t>
  </si>
  <si>
    <t>قند لرستان‌</t>
  </si>
  <si>
    <t>گروه مالی صبا تامین</t>
  </si>
  <si>
    <t>گروه‌بهمن‌</t>
  </si>
  <si>
    <t>مجتمع پترو صنعت گامرون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</si>
  <si>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</si>
  <si>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</si>
  <si>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</si>
  <si>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</si>
  <si>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</si>
  <si>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</si>
  <si>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</si>
  <si>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</si>
  <si>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</si>
  <si>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</si>
  <si>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</si>
  <si>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</si>
  <si>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</si>
  <si>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</si>
  <si>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</si>
  <si>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</si>
  <si>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</si>
  <si>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</si>
  <si>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</si>
  <si>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</si>
  <si>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</si>
  <si>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</si>
  <si>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</si>
  <si>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</si>
  <si>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</si>
  <si>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</si>
  <si>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</si>
  <si>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</si>
  <si>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</si>
  <si>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</si>
  <si>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</si>
  <si>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</si>
  <si>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</si>
  <si>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</si>
  <si>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</si>
  <si>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</si>
  <si>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</si>
  <si>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</si>
  <si>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</si>
  <si>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</si>
  <si>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</si>
  <si>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</si>
  <si>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</si>
  <si>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</si>
  <si>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</si>
  <si>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</si>
  <si>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</si>
  <si>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</si>
  <si>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</si>
  <si>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</si>
  <si>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</si>
  <si>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</si>
  <si>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</si>
  <si>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آصف</t>
  </si>
  <si>
    <t>حساب جاری بانک سامان آصف</t>
  </si>
  <si>
    <t>سپرده کوتاه مدت بانک سامان ملاصدرا</t>
  </si>
  <si>
    <t>سپرده کوتاه مدت بانک تجارت مطهری مهرداد</t>
  </si>
  <si>
    <t>سپرده کوتاه مدت بانک خاورمیانه مهستان</t>
  </si>
  <si>
    <t>سپرده کوتاه مدت بانک سامان سرو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</si>
  <si>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</si>
  <si>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</si>
  <si>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</si>
  <si>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</si>
  <si>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</si>
  <si>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</si>
  <si>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</si>
  <si>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</si>
  <si>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</si>
  <si>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</si>
  <si>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</si>
  <si>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</si>
  <si>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</si>
  <si>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</si>
  <si>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</si>
  <si>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</si>
  <si>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</si>
  <si>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</si>
  <si>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</si>
  <si>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</si>
  <si>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</si>
  <si>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</si>
  <si>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</si>
  <si>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</si>
  <si>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</si>
  <si>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</si>
  <si>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صنایع الکترونیک مادیران</t>
  </si>
  <si>
    <t>پتروشیمی فناوران</t>
  </si>
  <si>
    <t>ایمن خودرو شرق</t>
  </si>
  <si>
    <t>گروه انتخاب الکترونیک آرمان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</si>
  <si>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</si>
  <si>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</si>
  <si>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</si>
  <si>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</si>
  <si>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</si>
  <si>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</si>
  <si>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</si>
  <si>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</si>
  <si>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</si>
  <si>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</si>
  <si>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</si>
  <si>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</si>
  <si>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</si>
  <si>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</si>
  <si>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</si>
  <si>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</si>
  <si>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</si>
  <si>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</si>
  <si>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</si>
  <si>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</si>
  <si>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</si>
  <si>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</si>
  <si>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</si>
  <si>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</si>
  <si>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</si>
  <si>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</si>
  <si>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</si>
  <si>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</si>
  <si>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</si>
  <si>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</si>
  <si>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</si>
  <si>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</si>
  <si>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</si>
  <si>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</si>
  <si>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</si>
  <si>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</si>
  <si>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</si>
  <si>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</si>
  <si>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</si>
  <si>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</si>
  <si>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</si>
  <si>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</si>
  <si>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</si>
  <si>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</si>
  <si>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</si>
  <si>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</si>
  <si>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</si>
  <si>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</si>
  <si>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1404/05/12</t>
  </si>
  <si>
    <t>1404/04/31</t>
  </si>
  <si>
    <t>1404/05/13</t>
  </si>
  <si>
    <t>1404/05/04</t>
  </si>
  <si>
    <t>1404/04/29</t>
  </si>
  <si>
    <t>1404/05/08</t>
  </si>
  <si>
    <t>1404/06/23</t>
  </si>
  <si>
    <t>1404/06/17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</si>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</sst>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8E8E93"/>
      <name val="IRANSans"/>
    </font>
    <font>
      <sz val="11"/>
      <color rgb="FF262626"/>
      <name val="IRANSans"/>
    </font>
    <font>
      <sz val="12"/>
      <color rgb="FF000000"/>
      <name val="Arial"/>
      <family val="2"/>
      <charset val="178"/>
    </font>
    <font>
      <sz val="12"/>
      <color rgb="FF8E8E93"/>
      <name val="IRANSans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38" t="s">
        <v>0</v>
      </c>
      <c r="B1" s="38"/>
      <c r="C1" s="38"/>
    </row>
    <row r="2" spans="1:3" ht="21.75" customHeight="1">
      <c r="A2" s="38" t="s">
        <v>1</v>
      </c>
      <c r="B2" s="38"/>
      <c r="C2" s="38"/>
    </row>
    <row r="3" spans="1:3" ht="21.75" customHeight="1">
      <c r="A3" s="38" t="s">
        <v>2</v>
      </c>
      <c r="B3" s="38"/>
      <c r="C3" s="38"/>
    </row>
    <row r="4" spans="1:3" ht="7.35" customHeight="1"/>
    <row r="5" spans="1:3" ht="123.6" customHeight="1">
      <c r="B5" s="39"/>
    </row>
    <row r="6" spans="1:3" ht="123.6" customHeight="1">
      <c r="B6" s="3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/>
    <row r="5" spans="1:18" ht="14.45" customHeight="1">
      <c r="A5" s="1" t="s">
        <v>136</v>
      </c>
      <c r="B5" s="40" t="s">
        <v>137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>
      <c r="D6" s="41" t="s">
        <v>123</v>
      </c>
      <c r="E6" s="41"/>
      <c r="F6" s="41"/>
      <c r="G6" s="41"/>
      <c r="H6" s="41"/>
      <c r="I6" s="41"/>
      <c r="J6" s="41"/>
      <c r="L6" s="41" t="s">
        <v>124</v>
      </c>
      <c r="M6" s="41"/>
      <c r="N6" s="41"/>
      <c r="O6" s="41"/>
      <c r="P6" s="41"/>
      <c r="Q6" s="41"/>
      <c r="R6" s="4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41" t="s">
        <v>138</v>
      </c>
      <c r="B8" s="41"/>
      <c r="D8" s="2" t="s">
        <v>139</v>
      </c>
      <c r="F8" s="2" t="s">
        <v>127</v>
      </c>
      <c r="H8" s="2" t="s">
        <v>128</v>
      </c>
      <c r="J8" s="2" t="s">
        <v>52</v>
      </c>
      <c r="L8" s="2" t="s">
        <v>139</v>
      </c>
      <c r="N8" s="2" t="s">
        <v>127</v>
      </c>
      <c r="P8" s="2" t="s">
        <v>128</v>
      </c>
      <c r="R8" s="2" t="s">
        <v>52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1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4.45" customHeight="1"/>
    <row r="5" spans="1:17" ht="14.45" customHeight="1">
      <c r="A5" s="1" t="s">
        <v>140</v>
      </c>
      <c r="B5" s="40" t="s">
        <v>141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9.1" customHeight="1">
      <c r="M6" s="54" t="s">
        <v>142</v>
      </c>
      <c r="Q6" s="54" t="s">
        <v>143</v>
      </c>
    </row>
    <row r="7" spans="1:17" ht="14.45" customHeight="1">
      <c r="A7" s="41" t="s">
        <v>144</v>
      </c>
      <c r="B7" s="41"/>
      <c r="D7" s="2" t="s">
        <v>145</v>
      </c>
      <c r="F7" s="2" t="s">
        <v>146</v>
      </c>
      <c r="H7" s="2" t="s">
        <v>65</v>
      </c>
      <c r="J7" s="41" t="s">
        <v>147</v>
      </c>
      <c r="K7" s="41"/>
      <c r="M7" s="54"/>
      <c r="O7" s="2" t="s">
        <v>148</v>
      </c>
      <c r="Q7" s="54"/>
    </row>
    <row r="8" spans="1:17" ht="14.45" customHeight="1">
      <c r="A8" s="42" t="s">
        <v>149</v>
      </c>
      <c r="B8" s="58"/>
      <c r="D8" s="42" t="s">
        <v>150</v>
      </c>
      <c r="F8" s="4" t="s">
        <v>151</v>
      </c>
      <c r="H8" s="3"/>
      <c r="J8" s="3"/>
      <c r="K8" s="3"/>
      <c r="M8" s="3"/>
      <c r="O8" s="3"/>
      <c r="Q8" s="3"/>
    </row>
    <row r="9" spans="1:17" ht="14.45" customHeight="1">
      <c r="A9" s="41"/>
      <c r="B9" s="41"/>
      <c r="D9" s="41"/>
      <c r="F9" s="4" t="s">
        <v>152</v>
      </c>
    </row>
    <row r="10" spans="1:17" ht="14.45" customHeight="1">
      <c r="A10" s="42" t="s">
        <v>149</v>
      </c>
      <c r="B10" s="58"/>
      <c r="D10" s="42" t="s">
        <v>153</v>
      </c>
      <c r="F10" s="4" t="s">
        <v>151</v>
      </c>
    </row>
    <row r="11" spans="1:17" ht="14.45" customHeight="1">
      <c r="A11" s="41"/>
      <c r="B11" s="41"/>
      <c r="D11" s="41"/>
      <c r="F11" s="4" t="s">
        <v>154</v>
      </c>
    </row>
    <row r="12" spans="1:17" ht="65.45" customHeight="1">
      <c r="A12" s="55" t="s">
        <v>155</v>
      </c>
      <c r="B12" s="55"/>
      <c r="D12" s="11" t="s">
        <v>156</v>
      </c>
      <c r="F12" s="4" t="s">
        <v>157</v>
      </c>
    </row>
    <row r="13" spans="1:17" ht="14.45" customHeight="1">
      <c r="A13" s="55" t="s">
        <v>158</v>
      </c>
      <c r="B13" s="56"/>
      <c r="D13" s="55" t="s">
        <v>158</v>
      </c>
      <c r="F13" s="4" t="s">
        <v>159</v>
      </c>
    </row>
    <row r="14" spans="1:17" ht="14.45" customHeight="1">
      <c r="A14" s="57"/>
      <c r="B14" s="57"/>
      <c r="D14" s="57"/>
      <c r="F14" s="4" t="s">
        <v>160</v>
      </c>
    </row>
    <row r="15" spans="1:17" ht="14.45" customHeight="1">
      <c r="A15" s="57"/>
      <c r="B15" s="57"/>
      <c r="D15" s="57"/>
      <c r="F15" s="4" t="s">
        <v>161</v>
      </c>
    </row>
    <row r="16" spans="1:17" ht="14.45" customHeight="1">
      <c r="A16" s="54"/>
      <c r="B16" s="54"/>
      <c r="D16" s="54"/>
      <c r="F16" s="4" t="s">
        <v>162</v>
      </c>
    </row>
    <row r="17" spans="1:10" ht="14.45" customHeight="1">
      <c r="A17" s="3"/>
      <c r="B17" s="3"/>
      <c r="D17" s="3"/>
      <c r="F17" s="3"/>
    </row>
    <row r="18" spans="1:10" ht="14.45" customHeight="1">
      <c r="A18" s="41" t="s">
        <v>163</v>
      </c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F24" sqref="F2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/>
    <row r="5" spans="1:10" ht="14.45" customHeight="1">
      <c r="A5" s="1" t="s">
        <v>164</v>
      </c>
      <c r="B5" s="40" t="s">
        <v>165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>
      <c r="D6" s="41" t="s">
        <v>123</v>
      </c>
      <c r="E6" s="41"/>
      <c r="F6" s="41"/>
      <c r="H6" s="41" t="s">
        <v>124</v>
      </c>
      <c r="I6" s="41"/>
      <c r="J6" s="41"/>
    </row>
    <row r="7" spans="1:10" ht="47.25" customHeight="1">
      <c r="A7" s="41" t="s">
        <v>166</v>
      </c>
      <c r="B7" s="41"/>
      <c r="D7" s="11" t="s">
        <v>167</v>
      </c>
      <c r="E7" s="3"/>
      <c r="F7" s="11" t="s">
        <v>168</v>
      </c>
      <c r="H7" s="11" t="s">
        <v>167</v>
      </c>
      <c r="I7" s="3"/>
      <c r="J7" s="11" t="s">
        <v>168</v>
      </c>
    </row>
    <row r="8" spans="1:10" ht="21.75" customHeight="1">
      <c r="A8" s="43" t="s">
        <v>97</v>
      </c>
      <c r="B8" s="43"/>
      <c r="D8" s="15">
        <v>1298</v>
      </c>
      <c r="E8" s="13"/>
      <c r="F8" s="16">
        <f>D8/$D$14*100</f>
        <v>7.4507807907390816E-3</v>
      </c>
      <c r="G8" s="13"/>
      <c r="H8" s="15">
        <v>7819</v>
      </c>
      <c r="I8" s="13"/>
      <c r="J8" s="16">
        <f>H8/$H$14*100</f>
        <v>1.8175680262898395E-3</v>
      </c>
    </row>
    <row r="9" spans="1:10" ht="21.75" customHeight="1">
      <c r="A9" s="45" t="s">
        <v>97</v>
      </c>
      <c r="B9" s="45"/>
      <c r="D9" s="17">
        <v>21115</v>
      </c>
      <c r="E9" s="13"/>
      <c r="F9" s="18">
        <f t="shared" ref="F9:F13" si="0">D9/$D$14*100</f>
        <v>0.12120434237015078</v>
      </c>
      <c r="G9" s="13"/>
      <c r="H9" s="17">
        <v>3230785</v>
      </c>
      <c r="I9" s="13"/>
      <c r="J9" s="18">
        <f t="shared" ref="J9:J13" si="1">H9/$H$14*100</f>
        <v>0.75101311111610425</v>
      </c>
    </row>
    <row r="10" spans="1:10" ht="21.75" customHeight="1">
      <c r="A10" s="45" t="s">
        <v>99</v>
      </c>
      <c r="B10" s="45"/>
      <c r="D10" s="17">
        <v>10441</v>
      </c>
      <c r="E10" s="13"/>
      <c r="F10" s="18">
        <f t="shared" si="0"/>
        <v>5.9933437778202425E-2</v>
      </c>
      <c r="G10" s="13"/>
      <c r="H10" s="17">
        <v>127632</v>
      </c>
      <c r="I10" s="13"/>
      <c r="J10" s="18">
        <f t="shared" si="1"/>
        <v>2.9668735430544161E-2</v>
      </c>
    </row>
    <row r="11" spans="1:10" ht="21.75" customHeight="1">
      <c r="A11" s="45" t="s">
        <v>100</v>
      </c>
      <c r="B11" s="45"/>
      <c r="D11" s="17">
        <v>17289202</v>
      </c>
      <c r="E11" s="13"/>
      <c r="F11" s="18">
        <f t="shared" si="0"/>
        <v>99.24349318089962</v>
      </c>
      <c r="G11" s="13"/>
      <c r="H11" s="17">
        <v>426352574</v>
      </c>
      <c r="I11" s="13"/>
      <c r="J11" s="18">
        <f t="shared" si="1"/>
        <v>99.10791743557651</v>
      </c>
    </row>
    <row r="12" spans="1:10" ht="21.75" customHeight="1">
      <c r="A12" s="45" t="s">
        <v>101</v>
      </c>
      <c r="B12" s="45"/>
      <c r="D12" s="17">
        <v>56481</v>
      </c>
      <c r="E12" s="13"/>
      <c r="F12" s="18">
        <f t="shared" si="0"/>
        <v>0.32421228801366259</v>
      </c>
      <c r="G12" s="13"/>
      <c r="H12" s="17">
        <v>302662</v>
      </c>
      <c r="I12" s="13"/>
      <c r="J12" s="18">
        <f t="shared" si="1"/>
        <v>7.0355387386230386E-2</v>
      </c>
    </row>
    <row r="13" spans="1:10" ht="21.75" customHeight="1">
      <c r="A13" s="47" t="s">
        <v>102</v>
      </c>
      <c r="B13" s="47"/>
      <c r="D13" s="19">
        <v>42456</v>
      </c>
      <c r="E13" s="13"/>
      <c r="F13" s="18">
        <f t="shared" si="0"/>
        <v>0.24370597014762591</v>
      </c>
      <c r="G13" s="13"/>
      <c r="H13" s="19">
        <v>168754</v>
      </c>
      <c r="I13" s="13"/>
      <c r="J13" s="18">
        <f t="shared" si="1"/>
        <v>3.9227762464319679E-2</v>
      </c>
    </row>
    <row r="14" spans="1:10" ht="21.75" customHeight="1" thickBot="1">
      <c r="A14" s="48" t="s">
        <v>52</v>
      </c>
      <c r="B14" s="48"/>
      <c r="D14" s="20">
        <f>SUM(D8:D13)</f>
        <v>17420993</v>
      </c>
      <c r="E14" s="13"/>
      <c r="F14" s="20">
        <f>SUM(F8:F13)</f>
        <v>100.00000000000001</v>
      </c>
      <c r="G14" s="13"/>
      <c r="H14" s="20">
        <v>430190226</v>
      </c>
      <c r="I14" s="13"/>
      <c r="J14" s="20">
        <f>SUM(J8:J13)</f>
        <v>100</v>
      </c>
    </row>
    <row r="15" spans="1:10" ht="13.5" thickTop="1"/>
    <row r="18" spans="4:4">
      <c r="D18" s="31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I19" sqref="I19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/>
    <row r="5" spans="1:13" ht="14.45" customHeight="1">
      <c r="A5" s="40" t="s">
        <v>201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>
      <c r="A6" s="41" t="s">
        <v>107</v>
      </c>
      <c r="C6" s="41" t="s">
        <v>123</v>
      </c>
      <c r="D6" s="41"/>
      <c r="E6" s="41"/>
      <c r="F6" s="41"/>
      <c r="G6" s="41"/>
      <c r="I6" s="41" t="s">
        <v>124</v>
      </c>
      <c r="J6" s="41"/>
      <c r="K6" s="41"/>
      <c r="L6" s="41"/>
      <c r="M6" s="41"/>
    </row>
    <row r="7" spans="1:13" ht="29.1" customHeight="1">
      <c r="A7" s="41"/>
      <c r="C7" s="11" t="s">
        <v>199</v>
      </c>
      <c r="D7" s="3"/>
      <c r="E7" s="11" t="s">
        <v>177</v>
      </c>
      <c r="F7" s="3"/>
      <c r="G7" s="11" t="s">
        <v>200</v>
      </c>
      <c r="I7" s="11" t="s">
        <v>199</v>
      </c>
      <c r="J7" s="3"/>
      <c r="K7" s="11" t="s">
        <v>177</v>
      </c>
      <c r="L7" s="3"/>
      <c r="M7" s="11" t="s">
        <v>200</v>
      </c>
    </row>
    <row r="8" spans="1:13" ht="21.75" customHeight="1">
      <c r="A8" s="5" t="s">
        <v>97</v>
      </c>
      <c r="C8" s="15">
        <v>1298</v>
      </c>
      <c r="D8" s="13"/>
      <c r="E8" s="15">
        <v>0</v>
      </c>
      <c r="F8" s="13"/>
      <c r="G8" s="15">
        <v>1298</v>
      </c>
      <c r="H8" s="13"/>
      <c r="I8" s="15">
        <v>7819</v>
      </c>
      <c r="J8" s="13"/>
      <c r="K8" s="15">
        <v>0</v>
      </c>
      <c r="L8" s="13"/>
      <c r="M8" s="15">
        <v>7819</v>
      </c>
    </row>
    <row r="9" spans="1:13" ht="21.75" customHeight="1">
      <c r="A9" s="6" t="s">
        <v>97</v>
      </c>
      <c r="C9" s="17">
        <v>21115</v>
      </c>
      <c r="D9" s="13"/>
      <c r="E9" s="17">
        <v>0</v>
      </c>
      <c r="F9" s="13"/>
      <c r="G9" s="17">
        <v>21115</v>
      </c>
      <c r="H9" s="13"/>
      <c r="I9" s="17">
        <v>3230785</v>
      </c>
      <c r="J9" s="13"/>
      <c r="K9" s="17">
        <v>0</v>
      </c>
      <c r="L9" s="13"/>
      <c r="M9" s="17">
        <v>3230785</v>
      </c>
    </row>
    <row r="10" spans="1:13" ht="21.75" customHeight="1">
      <c r="A10" s="6" t="s">
        <v>99</v>
      </c>
      <c r="C10" s="17">
        <v>10441</v>
      </c>
      <c r="D10" s="13"/>
      <c r="E10" s="17">
        <v>0</v>
      </c>
      <c r="F10" s="13"/>
      <c r="G10" s="17">
        <v>10441</v>
      </c>
      <c r="H10" s="13"/>
      <c r="I10" s="17">
        <v>127632</v>
      </c>
      <c r="J10" s="13"/>
      <c r="K10" s="17">
        <v>0</v>
      </c>
      <c r="L10" s="13"/>
      <c r="M10" s="17">
        <v>127632</v>
      </c>
    </row>
    <row r="11" spans="1:13" ht="21.75" customHeight="1">
      <c r="A11" s="6" t="s">
        <v>100</v>
      </c>
      <c r="C11" s="17">
        <v>17289202</v>
      </c>
      <c r="D11" s="13"/>
      <c r="E11" s="17">
        <v>0</v>
      </c>
      <c r="F11" s="13"/>
      <c r="G11" s="17">
        <v>17289202</v>
      </c>
      <c r="H11" s="13"/>
      <c r="I11" s="17">
        <v>426352574</v>
      </c>
      <c r="J11" s="13"/>
      <c r="K11" s="17">
        <v>0</v>
      </c>
      <c r="L11" s="13"/>
      <c r="M11" s="17">
        <v>426352574</v>
      </c>
    </row>
    <row r="12" spans="1:13" ht="21.75" customHeight="1">
      <c r="A12" s="6" t="s">
        <v>101</v>
      </c>
      <c r="C12" s="17">
        <v>56481</v>
      </c>
      <c r="D12" s="13"/>
      <c r="E12" s="17">
        <v>0</v>
      </c>
      <c r="F12" s="13"/>
      <c r="G12" s="17">
        <v>56481</v>
      </c>
      <c r="H12" s="13"/>
      <c r="I12" s="17">
        <v>302662</v>
      </c>
      <c r="J12" s="13"/>
      <c r="K12" s="17">
        <v>0</v>
      </c>
      <c r="L12" s="13"/>
      <c r="M12" s="17">
        <v>302662</v>
      </c>
    </row>
    <row r="13" spans="1:13" ht="21.75" customHeight="1">
      <c r="A13" s="8" t="s">
        <v>102</v>
      </c>
      <c r="C13" s="19">
        <v>42456</v>
      </c>
      <c r="D13" s="13"/>
      <c r="E13" s="19">
        <v>0</v>
      </c>
      <c r="F13" s="13"/>
      <c r="G13" s="19">
        <v>42456</v>
      </c>
      <c r="H13" s="13"/>
      <c r="I13" s="19">
        <v>168754</v>
      </c>
      <c r="J13" s="13"/>
      <c r="K13" s="19">
        <v>0</v>
      </c>
      <c r="L13" s="13"/>
      <c r="M13" s="19">
        <v>168754</v>
      </c>
    </row>
    <row r="14" spans="1:13" ht="21.75" customHeight="1">
      <c r="A14" s="9" t="s">
        <v>52</v>
      </c>
      <c r="C14" s="20">
        <v>17420993</v>
      </c>
      <c r="D14" s="13"/>
      <c r="E14" s="20">
        <v>0</v>
      </c>
      <c r="F14" s="13"/>
      <c r="G14" s="20">
        <v>17420993</v>
      </c>
      <c r="H14" s="13"/>
      <c r="I14" s="20">
        <v>430190226</v>
      </c>
      <c r="J14" s="13"/>
      <c r="K14" s="20">
        <v>0</v>
      </c>
      <c r="L14" s="13"/>
      <c r="M14" s="20">
        <v>430190226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9"/>
  <sheetViews>
    <sheetView rightToLeft="1" workbookViewId="0">
      <selection activeCell="D21" sqref="D2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38" t="s">
        <v>0</v>
      </c>
      <c r="B1" s="38"/>
      <c r="C1" s="38"/>
      <c r="D1" s="38"/>
      <c r="E1" s="38"/>
      <c r="F1" s="38"/>
    </row>
    <row r="2" spans="1:6" ht="21.75" customHeight="1">
      <c r="A2" s="38" t="s">
        <v>104</v>
      </c>
      <c r="B2" s="38"/>
      <c r="C2" s="38"/>
      <c r="D2" s="38"/>
      <c r="E2" s="38"/>
      <c r="F2" s="38"/>
    </row>
    <row r="3" spans="1:6" ht="21.75" customHeight="1">
      <c r="A3" s="38" t="s">
        <v>2</v>
      </c>
      <c r="B3" s="38"/>
      <c r="C3" s="38"/>
      <c r="D3" s="38"/>
      <c r="E3" s="38"/>
      <c r="F3" s="38"/>
    </row>
    <row r="4" spans="1:6" ht="14.45" customHeight="1"/>
    <row r="5" spans="1:6" ht="29.1" customHeight="1">
      <c r="A5" s="1" t="s">
        <v>169</v>
      </c>
      <c r="B5" s="40" t="s">
        <v>119</v>
      </c>
      <c r="C5" s="40"/>
      <c r="D5" s="40"/>
      <c r="E5" s="40"/>
      <c r="F5" s="40"/>
    </row>
    <row r="6" spans="1:6" ht="14.45" customHeight="1">
      <c r="D6" s="2" t="s">
        <v>123</v>
      </c>
      <c r="F6" s="2" t="s">
        <v>9</v>
      </c>
    </row>
    <row r="7" spans="1:6" ht="14.45" customHeight="1">
      <c r="A7" s="41" t="s">
        <v>119</v>
      </c>
      <c r="B7" s="41"/>
      <c r="D7" s="4" t="s">
        <v>94</v>
      </c>
      <c r="F7" s="4" t="s">
        <v>94</v>
      </c>
    </row>
    <row r="8" spans="1:6" ht="21.75" customHeight="1">
      <c r="A8" s="43" t="s">
        <v>119</v>
      </c>
      <c r="B8" s="43"/>
      <c r="D8" s="15">
        <v>91888953</v>
      </c>
      <c r="E8" s="13"/>
      <c r="F8" s="15">
        <v>2433352184</v>
      </c>
    </row>
    <row r="9" spans="1:6" ht="21.75" customHeight="1">
      <c r="A9" s="45" t="s">
        <v>170</v>
      </c>
      <c r="B9" s="45"/>
      <c r="D9" s="17">
        <v>0</v>
      </c>
      <c r="E9" s="13"/>
      <c r="F9" s="17">
        <v>0</v>
      </c>
    </row>
    <row r="10" spans="1:6" ht="21.75" customHeight="1">
      <c r="A10" s="47" t="s">
        <v>171</v>
      </c>
      <c r="B10" s="47"/>
      <c r="D10" s="19">
        <v>10130521</v>
      </c>
      <c r="E10" s="13"/>
      <c r="F10" s="19">
        <v>49408490</v>
      </c>
    </row>
    <row r="11" spans="1:6" ht="21.75" customHeight="1">
      <c r="A11" s="48" t="s">
        <v>52</v>
      </c>
      <c r="B11" s="48"/>
      <c r="D11" s="20">
        <v>102019474</v>
      </c>
      <c r="E11" s="13"/>
      <c r="F11" s="20">
        <v>2482760674</v>
      </c>
    </row>
    <row r="17" spans="4:4">
      <c r="D17" s="26"/>
    </row>
    <row r="18" spans="4:4">
      <c r="D18" s="26"/>
    </row>
    <row r="19" spans="4:4">
      <c r="D19" s="2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51"/>
  <sheetViews>
    <sheetView rightToLeft="1" topLeftCell="A25" workbookViewId="0">
      <selection activeCell="AA20" sqref="AA2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7109375" style="13" bestFit="1" customWidth="1"/>
    <col min="5" max="5" width="1.28515625" style="13" customWidth="1"/>
    <col min="6" max="6" width="16" style="13" bestFit="1" customWidth="1"/>
    <col min="7" max="7" width="1.28515625" style="13" customWidth="1"/>
    <col min="8" max="8" width="15.85546875" style="13" bestFit="1" customWidth="1"/>
    <col min="9" max="9" width="1.28515625" style="13" customWidth="1"/>
    <col min="10" max="10" width="16.14062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140625" style="13" bestFit="1" customWidth="1"/>
    <col min="15" max="16" width="1.28515625" style="13" customWidth="1"/>
    <col min="17" max="17" width="15.7109375" style="13" bestFit="1" customWidth="1"/>
    <col min="18" max="18" width="1.28515625" style="13" customWidth="1"/>
    <col min="19" max="19" width="15.85546875" style="13" bestFit="1" customWidth="1"/>
    <col min="20" max="20" width="1.28515625" style="13" customWidth="1"/>
    <col min="21" max="21" width="15.85546875" style="13" bestFit="1" customWidth="1"/>
    <col min="22" max="22" width="1.28515625" style="13" customWidth="1"/>
    <col min="23" max="23" width="17.28515625" style="13" bestFit="1" customWidth="1"/>
    <col min="24" max="24" width="0.28515625" customWidth="1"/>
    <col min="27" max="27" width="14.42578125" bestFit="1" customWidth="1"/>
  </cols>
  <sheetData>
    <row r="1" spans="1:27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7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7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7" ht="14.45" customHeight="1"/>
    <row r="5" spans="1:27" ht="14.45" customHeight="1">
      <c r="A5" s="1" t="s">
        <v>121</v>
      </c>
      <c r="B5" s="40" t="s">
        <v>122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7" ht="14.45" customHeight="1">
      <c r="D6" s="41" t="s">
        <v>123</v>
      </c>
      <c r="E6" s="41"/>
      <c r="F6" s="41"/>
      <c r="G6" s="41"/>
      <c r="H6" s="41"/>
      <c r="I6" s="41"/>
      <c r="J6" s="41"/>
      <c r="K6" s="41"/>
      <c r="L6" s="41"/>
      <c r="N6" s="41" t="s">
        <v>124</v>
      </c>
      <c r="O6" s="41"/>
      <c r="P6" s="41"/>
      <c r="Q6" s="41"/>
      <c r="R6" s="41"/>
      <c r="S6" s="41"/>
      <c r="T6" s="41"/>
      <c r="U6" s="41"/>
      <c r="V6" s="41"/>
      <c r="W6" s="41"/>
    </row>
    <row r="7" spans="1:27" ht="14.45" customHeight="1">
      <c r="D7" s="14"/>
      <c r="E7" s="14"/>
      <c r="F7" s="14"/>
      <c r="G7" s="14"/>
      <c r="H7" s="14"/>
      <c r="I7" s="14"/>
      <c r="J7" s="42" t="s">
        <v>52</v>
      </c>
      <c r="K7" s="42"/>
      <c r="L7" s="42"/>
      <c r="N7" s="14"/>
      <c r="O7" s="14"/>
      <c r="P7" s="14"/>
      <c r="Q7" s="14"/>
      <c r="R7" s="14"/>
      <c r="S7" s="14"/>
      <c r="T7" s="14"/>
      <c r="U7" s="42" t="s">
        <v>52</v>
      </c>
      <c r="V7" s="42"/>
      <c r="W7" s="42"/>
    </row>
    <row r="8" spans="1:27" ht="19.5" customHeight="1">
      <c r="A8" s="41" t="s">
        <v>125</v>
      </c>
      <c r="B8" s="41"/>
      <c r="D8" s="2" t="s">
        <v>126</v>
      </c>
      <c r="F8" s="2" t="s">
        <v>127</v>
      </c>
      <c r="H8" s="2" t="s">
        <v>128</v>
      </c>
      <c r="J8" s="4" t="s">
        <v>94</v>
      </c>
      <c r="K8" s="14"/>
      <c r="L8" s="4" t="s">
        <v>109</v>
      </c>
      <c r="N8" s="2" t="s">
        <v>126</v>
      </c>
      <c r="P8" s="41" t="s">
        <v>127</v>
      </c>
      <c r="Q8" s="41"/>
      <c r="S8" s="2" t="s">
        <v>128</v>
      </c>
      <c r="U8" s="2" t="s">
        <v>94</v>
      </c>
      <c r="V8" s="14"/>
      <c r="W8" s="4" t="s">
        <v>109</v>
      </c>
    </row>
    <row r="9" spans="1:27" ht="21.75" customHeight="1">
      <c r="A9" s="43" t="s">
        <v>26</v>
      </c>
      <c r="B9" s="43"/>
      <c r="D9" s="15">
        <v>0</v>
      </c>
      <c r="F9" s="15">
        <v>6206374030</v>
      </c>
      <c r="H9" s="15">
        <v>-7236423929</v>
      </c>
      <c r="J9" s="15">
        <f>D9+F9+H9</f>
        <v>-1030049899</v>
      </c>
      <c r="L9" s="16">
        <f>J9/$J$46*100</f>
        <v>-0.22180689810619189</v>
      </c>
      <c r="N9" s="15">
        <v>12957177000</v>
      </c>
      <c r="P9" s="49">
        <v>-19940192017</v>
      </c>
      <c r="Q9" s="49"/>
      <c r="S9" s="15">
        <v>-7236423929</v>
      </c>
      <c r="U9" s="17">
        <f>N9+P9+S9</f>
        <v>-14219438946</v>
      </c>
      <c r="W9" s="16">
        <f>U9/$U$46*100</f>
        <v>-21.994181374064219</v>
      </c>
      <c r="AA9" s="26"/>
    </row>
    <row r="10" spans="1:27" ht="21.75" customHeight="1">
      <c r="A10" s="45" t="s">
        <v>25</v>
      </c>
      <c r="B10" s="45"/>
      <c r="D10" s="17">
        <v>0</v>
      </c>
      <c r="F10" s="17">
        <v>0</v>
      </c>
      <c r="H10" s="17">
        <f>'درآمد ناشی از فروش'!I9</f>
        <v>307110607</v>
      </c>
      <c r="J10" s="17">
        <f t="shared" ref="J10:J45" si="0">D10+F10+H10</f>
        <v>307110607</v>
      </c>
      <c r="L10" s="18">
        <f>J10/$J$46*100</f>
        <v>6.6131991450425587E-2</v>
      </c>
      <c r="N10" s="17">
        <v>470000000</v>
      </c>
      <c r="P10" s="59">
        <v>0</v>
      </c>
      <c r="Q10" s="59"/>
      <c r="S10" s="17">
        <v>573516376</v>
      </c>
      <c r="U10" s="17">
        <f t="shared" ref="U10:U45" si="1">N10+P10+S10</f>
        <v>1043516376</v>
      </c>
      <c r="W10" s="18">
        <f t="shared" ref="W10:W45" si="2">U10/$U$46*100</f>
        <v>1.6140783421702098</v>
      </c>
    </row>
    <row r="11" spans="1:27" ht="21.75" customHeight="1">
      <c r="A11" s="45" t="s">
        <v>37</v>
      </c>
      <c r="B11" s="45"/>
      <c r="D11" s="17">
        <v>0</v>
      </c>
      <c r="F11" s="17">
        <v>0</v>
      </c>
      <c r="H11" s="17">
        <f>'درآمد ناشی از فروش'!I10</f>
        <v>4938979191</v>
      </c>
      <c r="J11" s="17">
        <f t="shared" si="0"/>
        <v>4938979191</v>
      </c>
      <c r="L11" s="18">
        <f>J11/$J$46*100</f>
        <v>1.0635403733647071</v>
      </c>
      <c r="N11" s="17">
        <v>4892446558</v>
      </c>
      <c r="P11" s="59">
        <v>0</v>
      </c>
      <c r="Q11" s="59"/>
      <c r="S11" s="17">
        <v>-14108549457</v>
      </c>
      <c r="U11" s="17">
        <f t="shared" si="1"/>
        <v>-9216102899</v>
      </c>
      <c r="W11" s="18">
        <f t="shared" si="2"/>
        <v>-14.255178385900082</v>
      </c>
    </row>
    <row r="12" spans="1:27" ht="21.75" customHeight="1">
      <c r="A12" s="45" t="s">
        <v>29</v>
      </c>
      <c r="B12" s="45"/>
      <c r="D12" s="17">
        <v>0</v>
      </c>
      <c r="F12" s="17">
        <v>7542718864</v>
      </c>
      <c r="H12" s="17">
        <v>-5335</v>
      </c>
      <c r="J12" s="17">
        <f t="shared" si="0"/>
        <v>7542713529</v>
      </c>
      <c r="L12" s="18">
        <f>J12/$J$46*100</f>
        <v>1.6242182954391979</v>
      </c>
      <c r="N12" s="17">
        <v>0</v>
      </c>
      <c r="P12" s="59">
        <v>-6515236591</v>
      </c>
      <c r="Q12" s="59"/>
      <c r="S12" s="17">
        <v>-5335</v>
      </c>
      <c r="U12" s="17">
        <f t="shared" si="1"/>
        <v>-6515241926</v>
      </c>
      <c r="W12" s="18">
        <f t="shared" si="2"/>
        <v>-10.077571496353714</v>
      </c>
    </row>
    <row r="13" spans="1:27" ht="21.75" customHeight="1">
      <c r="A13" s="45" t="s">
        <v>27</v>
      </c>
      <c r="B13" s="45"/>
      <c r="D13" s="17">
        <v>0</v>
      </c>
      <c r="F13" s="17">
        <v>20076716558</v>
      </c>
      <c r="H13" s="17">
        <v>-7103229892</v>
      </c>
      <c r="J13" s="17">
        <f t="shared" si="0"/>
        <v>12973486666</v>
      </c>
      <c r="L13" s="18">
        <f t="shared" ref="L13:L45" si="3">J13/$J$46*100</f>
        <v>2.7936596448396922</v>
      </c>
      <c r="N13" s="17">
        <v>0</v>
      </c>
      <c r="P13" s="59">
        <v>-6771505774</v>
      </c>
      <c r="Q13" s="59"/>
      <c r="S13" s="17">
        <v>-7103229892</v>
      </c>
      <c r="U13" s="17">
        <f t="shared" si="1"/>
        <v>-13874735666</v>
      </c>
      <c r="W13" s="18">
        <f t="shared" si="2"/>
        <v>-21.461005171448466</v>
      </c>
    </row>
    <row r="14" spans="1:27" ht="21.75" customHeight="1">
      <c r="A14" s="45" t="s">
        <v>28</v>
      </c>
      <c r="B14" s="45"/>
      <c r="D14" s="17">
        <v>0</v>
      </c>
      <c r="F14" s="17">
        <v>0</v>
      </c>
      <c r="H14" s="17">
        <f>'درآمد ناشی از فروش'!I13</f>
        <v>-196381091</v>
      </c>
      <c r="J14" s="17">
        <f t="shared" si="0"/>
        <v>-196381091</v>
      </c>
      <c r="L14" s="18">
        <f t="shared" si="3"/>
        <v>-4.2287932539683486E-2</v>
      </c>
      <c r="N14" s="17">
        <v>0</v>
      </c>
      <c r="P14" s="59">
        <v>0</v>
      </c>
      <c r="Q14" s="59"/>
      <c r="S14" s="17">
        <v>0</v>
      </c>
      <c r="U14" s="17">
        <f t="shared" si="1"/>
        <v>0</v>
      </c>
      <c r="W14" s="18">
        <f t="shared" si="2"/>
        <v>0</v>
      </c>
    </row>
    <row r="15" spans="1:27" ht="21.75" customHeight="1">
      <c r="A15" s="45" t="s">
        <v>41</v>
      </c>
      <c r="B15" s="45"/>
      <c r="D15" s="17">
        <v>0</v>
      </c>
      <c r="F15" s="17">
        <v>0</v>
      </c>
      <c r="H15" s="17">
        <f>'درآمد ناشی از فروش'!I14</f>
        <v>5550377582</v>
      </c>
      <c r="J15" s="17">
        <f t="shared" si="0"/>
        <v>5550377582</v>
      </c>
      <c r="L15" s="18">
        <f t="shared" si="3"/>
        <v>1.1951965006518248</v>
      </c>
      <c r="N15" s="17">
        <v>5747117296</v>
      </c>
      <c r="P15" s="59">
        <v>0</v>
      </c>
      <c r="Q15" s="59"/>
      <c r="S15" s="17">
        <v>-11455034580</v>
      </c>
      <c r="U15" s="17">
        <f t="shared" si="1"/>
        <v>-5707917284</v>
      </c>
      <c r="W15" s="18">
        <f t="shared" si="2"/>
        <v>-8.8288271069771938</v>
      </c>
    </row>
    <row r="16" spans="1:27" ht="21.75" customHeight="1">
      <c r="A16" s="45" t="s">
        <v>129</v>
      </c>
      <c r="B16" s="45"/>
      <c r="D16" s="17">
        <v>0</v>
      </c>
      <c r="F16" s="17">
        <v>0</v>
      </c>
      <c r="H16" s="17">
        <v>0</v>
      </c>
      <c r="J16" s="17">
        <f t="shared" si="0"/>
        <v>0</v>
      </c>
      <c r="L16" s="18">
        <f t="shared" si="3"/>
        <v>0</v>
      </c>
      <c r="N16" s="17">
        <v>225000000</v>
      </c>
      <c r="P16" s="59">
        <v>0</v>
      </c>
      <c r="Q16" s="59"/>
      <c r="S16" s="17">
        <v>-1412105366</v>
      </c>
      <c r="U16" s="17">
        <f t="shared" si="1"/>
        <v>-1187105366</v>
      </c>
      <c r="W16" s="18">
        <f t="shared" si="2"/>
        <v>-1.8361772802065159</v>
      </c>
    </row>
    <row r="17" spans="1:23" ht="21.75" customHeight="1">
      <c r="A17" s="45" t="s">
        <v>22</v>
      </c>
      <c r="B17" s="45"/>
      <c r="D17" s="17">
        <v>0</v>
      </c>
      <c r="F17" s="17">
        <v>17623358253</v>
      </c>
      <c r="H17" s="17">
        <v>0</v>
      </c>
      <c r="J17" s="17">
        <f t="shared" si="0"/>
        <v>17623358253</v>
      </c>
      <c r="L17" s="18">
        <f t="shared" si="3"/>
        <v>3.7949447226848245</v>
      </c>
      <c r="N17" s="17">
        <v>20618946232</v>
      </c>
      <c r="P17" s="59">
        <v>8134711332</v>
      </c>
      <c r="Q17" s="59"/>
      <c r="S17" s="17">
        <v>-2243103316</v>
      </c>
      <c r="U17" s="17">
        <f t="shared" si="1"/>
        <v>26510554248</v>
      </c>
      <c r="W17" s="18">
        <f t="shared" si="2"/>
        <v>41.00569232525897</v>
      </c>
    </row>
    <row r="18" spans="1:23" ht="21.75" customHeight="1">
      <c r="A18" s="45" t="s">
        <v>21</v>
      </c>
      <c r="B18" s="45"/>
      <c r="D18" s="17">
        <v>0</v>
      </c>
      <c r="F18" s="17">
        <v>23964111032</v>
      </c>
      <c r="H18" s="17">
        <v>0</v>
      </c>
      <c r="J18" s="17">
        <f t="shared" si="0"/>
        <v>23964111032</v>
      </c>
      <c r="L18" s="18">
        <f t="shared" si="3"/>
        <v>5.1603375128143112</v>
      </c>
      <c r="N18" s="17">
        <v>14130308532</v>
      </c>
      <c r="P18" s="59">
        <v>10264881766</v>
      </c>
      <c r="Q18" s="59"/>
      <c r="S18" s="17">
        <v>-6362779700</v>
      </c>
      <c r="U18" s="17">
        <f t="shared" si="1"/>
        <v>18032410598</v>
      </c>
      <c r="W18" s="18">
        <f t="shared" si="2"/>
        <v>27.891966118366273</v>
      </c>
    </row>
    <row r="19" spans="1:23" ht="21.75" customHeight="1">
      <c r="A19" s="45" t="s">
        <v>130</v>
      </c>
      <c r="B19" s="45"/>
      <c r="D19" s="17">
        <v>0</v>
      </c>
      <c r="F19" s="17">
        <v>0</v>
      </c>
      <c r="H19" s="17">
        <v>0</v>
      </c>
      <c r="J19" s="17">
        <f t="shared" si="0"/>
        <v>0</v>
      </c>
      <c r="L19" s="18">
        <f t="shared" si="3"/>
        <v>0</v>
      </c>
      <c r="N19" s="17">
        <v>0</v>
      </c>
      <c r="P19" s="59">
        <v>0</v>
      </c>
      <c r="Q19" s="59"/>
      <c r="S19" s="17">
        <v>-2058244826</v>
      </c>
      <c r="U19" s="17">
        <f t="shared" si="1"/>
        <v>-2058244826</v>
      </c>
      <c r="W19" s="18">
        <f t="shared" si="2"/>
        <v>-3.1836284249462437</v>
      </c>
    </row>
    <row r="20" spans="1:23" ht="21.75" customHeight="1">
      <c r="A20" s="45" t="s">
        <v>39</v>
      </c>
      <c r="B20" s="45"/>
      <c r="D20" s="17">
        <v>0</v>
      </c>
      <c r="F20" s="17">
        <v>26297939628</v>
      </c>
      <c r="H20" s="17">
        <v>0</v>
      </c>
      <c r="J20" s="17">
        <f t="shared" si="0"/>
        <v>26297939628</v>
      </c>
      <c r="L20" s="18">
        <f t="shared" si="3"/>
        <v>5.6628949928867289</v>
      </c>
      <c r="N20" s="17">
        <v>14417438280</v>
      </c>
      <c r="P20" s="59">
        <v>-38706350597</v>
      </c>
      <c r="Q20" s="59"/>
      <c r="S20" s="17">
        <v>-2546358276</v>
      </c>
      <c r="U20" s="17">
        <f t="shared" si="1"/>
        <v>-26835270593</v>
      </c>
      <c r="W20" s="18">
        <f t="shared" si="2"/>
        <v>-41.50795336482426</v>
      </c>
    </row>
    <row r="21" spans="1:23" ht="21.75" customHeight="1">
      <c r="A21" s="45" t="s">
        <v>32</v>
      </c>
      <c r="B21" s="45"/>
      <c r="D21" s="17">
        <v>0</v>
      </c>
      <c r="F21" s="17">
        <v>26283715812</v>
      </c>
      <c r="H21" s="17">
        <v>0</v>
      </c>
      <c r="J21" s="17">
        <f t="shared" si="0"/>
        <v>26283715812</v>
      </c>
      <c r="L21" s="18">
        <f t="shared" si="3"/>
        <v>5.6598320922357459</v>
      </c>
      <c r="N21" s="17">
        <v>0</v>
      </c>
      <c r="P21" s="59">
        <v>16465086330</v>
      </c>
      <c r="Q21" s="59"/>
      <c r="S21" s="17">
        <v>-2266433873</v>
      </c>
      <c r="U21" s="17">
        <f t="shared" si="1"/>
        <v>14198652457</v>
      </c>
      <c r="W21" s="18">
        <f t="shared" si="2"/>
        <v>21.962029486009268</v>
      </c>
    </row>
    <row r="22" spans="1:23" ht="21.75" customHeight="1">
      <c r="A22" s="45" t="s">
        <v>33</v>
      </c>
      <c r="B22" s="45"/>
      <c r="D22" s="17">
        <v>0</v>
      </c>
      <c r="F22" s="17">
        <v>12271619428</v>
      </c>
      <c r="H22" s="17">
        <v>0</v>
      </c>
      <c r="J22" s="17">
        <f t="shared" si="0"/>
        <v>12271619428</v>
      </c>
      <c r="L22" s="18">
        <f t="shared" si="3"/>
        <v>2.6425223114985816</v>
      </c>
      <c r="N22" s="17">
        <v>13708817730</v>
      </c>
      <c r="P22" s="59">
        <v>-37034977017</v>
      </c>
      <c r="Q22" s="59"/>
      <c r="S22" s="17">
        <v>-1789289974</v>
      </c>
      <c r="U22" s="17">
        <f t="shared" si="1"/>
        <v>-25115449261</v>
      </c>
      <c r="W22" s="18">
        <f t="shared" si="2"/>
        <v>-38.847787766825519</v>
      </c>
    </row>
    <row r="23" spans="1:23" ht="21.75" customHeight="1">
      <c r="A23" s="45" t="s">
        <v>49</v>
      </c>
      <c r="B23" s="45"/>
      <c r="D23" s="17">
        <v>0</v>
      </c>
      <c r="F23" s="17">
        <v>10789037508</v>
      </c>
      <c r="H23" s="17">
        <v>0</v>
      </c>
      <c r="J23" s="17">
        <f t="shared" si="0"/>
        <v>10789037508</v>
      </c>
      <c r="L23" s="18">
        <f t="shared" si="3"/>
        <v>2.3232689460230107</v>
      </c>
      <c r="N23" s="17">
        <v>11262040993</v>
      </c>
      <c r="P23" s="59">
        <v>-29174183624</v>
      </c>
      <c r="Q23" s="59"/>
      <c r="S23" s="17">
        <v>-7359516203</v>
      </c>
      <c r="U23" s="17">
        <f t="shared" si="1"/>
        <v>-25271658834</v>
      </c>
      <c r="W23" s="18">
        <f t="shared" si="2"/>
        <v>-39.089407826096114</v>
      </c>
    </row>
    <row r="24" spans="1:23" ht="21.75" customHeight="1">
      <c r="A24" s="45" t="s">
        <v>131</v>
      </c>
      <c r="B24" s="45"/>
      <c r="D24" s="17">
        <v>0</v>
      </c>
      <c r="F24" s="17">
        <v>0</v>
      </c>
      <c r="H24" s="17">
        <v>0</v>
      </c>
      <c r="J24" s="17">
        <f t="shared" si="0"/>
        <v>0</v>
      </c>
      <c r="L24" s="18">
        <f t="shared" si="3"/>
        <v>0</v>
      </c>
      <c r="N24" s="17">
        <v>0</v>
      </c>
      <c r="P24" s="59">
        <v>0</v>
      </c>
      <c r="Q24" s="59"/>
      <c r="S24" s="17">
        <v>-105989038</v>
      </c>
      <c r="U24" s="17">
        <f t="shared" si="1"/>
        <v>-105989038</v>
      </c>
      <c r="W24" s="18">
        <f t="shared" si="2"/>
        <v>-0.16394051370714222</v>
      </c>
    </row>
    <row r="25" spans="1:23" ht="21.75" customHeight="1">
      <c r="A25" s="45" t="s">
        <v>30</v>
      </c>
      <c r="B25" s="45"/>
      <c r="D25" s="17">
        <v>0</v>
      </c>
      <c r="F25" s="17">
        <v>23095779748</v>
      </c>
      <c r="H25" s="17">
        <v>0</v>
      </c>
      <c r="J25" s="17">
        <f t="shared" si="0"/>
        <v>23095779748</v>
      </c>
      <c r="L25" s="18">
        <f t="shared" si="3"/>
        <v>4.9733544658574695</v>
      </c>
      <c r="N25" s="17">
        <v>14985838864</v>
      </c>
      <c r="P25" s="59">
        <v>-5417528588</v>
      </c>
      <c r="Q25" s="59"/>
      <c r="S25" s="17">
        <v>-236583884</v>
      </c>
      <c r="U25" s="17">
        <f t="shared" si="1"/>
        <v>9331726392</v>
      </c>
      <c r="W25" s="18">
        <f t="shared" si="2"/>
        <v>14.43402117187795</v>
      </c>
    </row>
    <row r="26" spans="1:23" ht="21.75" customHeight="1">
      <c r="A26" s="45" t="s">
        <v>132</v>
      </c>
      <c r="B26" s="45"/>
      <c r="D26" s="17">
        <v>0</v>
      </c>
      <c r="F26" s="17">
        <v>0</v>
      </c>
      <c r="H26" s="17">
        <v>0</v>
      </c>
      <c r="J26" s="17">
        <f t="shared" si="0"/>
        <v>0</v>
      </c>
      <c r="L26" s="18">
        <f t="shared" si="3"/>
        <v>0</v>
      </c>
      <c r="N26" s="17">
        <v>0</v>
      </c>
      <c r="P26" s="59">
        <v>0</v>
      </c>
      <c r="Q26" s="59"/>
      <c r="S26" s="17">
        <v>-3520059563</v>
      </c>
      <c r="U26" s="17">
        <f t="shared" si="1"/>
        <v>-3520059563</v>
      </c>
      <c r="W26" s="18">
        <f t="shared" si="2"/>
        <v>-5.4447175285991234</v>
      </c>
    </row>
    <row r="27" spans="1:23" ht="21.75" customHeight="1">
      <c r="A27" s="45" t="s">
        <v>23</v>
      </c>
      <c r="B27" s="45"/>
      <c r="D27" s="17">
        <v>0</v>
      </c>
      <c r="F27" s="17">
        <v>18386114513</v>
      </c>
      <c r="H27" s="17">
        <v>0</v>
      </c>
      <c r="J27" s="17">
        <f t="shared" si="0"/>
        <v>18386114513</v>
      </c>
      <c r="L27" s="18">
        <f t="shared" si="3"/>
        <v>3.9591936587858125</v>
      </c>
      <c r="N27" s="17">
        <v>6459996600</v>
      </c>
      <c r="P27" s="59">
        <v>-4410422148</v>
      </c>
      <c r="Q27" s="59"/>
      <c r="S27" s="17">
        <v>-3101435968</v>
      </c>
      <c r="U27" s="17">
        <f t="shared" si="1"/>
        <v>-1051861516</v>
      </c>
      <c r="W27" s="18">
        <f t="shared" si="2"/>
        <v>-1.626986342510377</v>
      </c>
    </row>
    <row r="28" spans="1:23" ht="21.75" customHeight="1">
      <c r="A28" s="45" t="s">
        <v>24</v>
      </c>
      <c r="B28" s="45"/>
      <c r="D28" s="17">
        <v>0</v>
      </c>
      <c r="F28" s="17">
        <v>36441375975</v>
      </c>
      <c r="H28" s="17">
        <v>0</v>
      </c>
      <c r="J28" s="17">
        <f t="shared" si="0"/>
        <v>36441375975</v>
      </c>
      <c r="L28" s="18">
        <f t="shared" si="3"/>
        <v>7.8471427215161089</v>
      </c>
      <c r="N28" s="17">
        <v>37920400000</v>
      </c>
      <c r="P28" s="59">
        <v>-20657850116</v>
      </c>
      <c r="Q28" s="59"/>
      <c r="S28" s="17">
        <v>-4079581065</v>
      </c>
      <c r="U28" s="17">
        <f t="shared" si="1"/>
        <v>13182968819</v>
      </c>
      <c r="W28" s="18">
        <f t="shared" si="2"/>
        <v>20.391001948447705</v>
      </c>
    </row>
    <row r="29" spans="1:23" ht="21.75" customHeight="1">
      <c r="A29" s="45" t="s">
        <v>46</v>
      </c>
      <c r="B29" s="45"/>
      <c r="D29" s="17">
        <v>0</v>
      </c>
      <c r="F29" s="17">
        <v>35520158033</v>
      </c>
      <c r="H29" s="17">
        <v>0</v>
      </c>
      <c r="J29" s="17">
        <f t="shared" si="0"/>
        <v>35520158033</v>
      </c>
      <c r="L29" s="18">
        <f t="shared" si="3"/>
        <v>7.6487712694212533</v>
      </c>
      <c r="N29" s="17">
        <v>4994999630</v>
      </c>
      <c r="P29" s="59">
        <v>24574740750</v>
      </c>
      <c r="Q29" s="59"/>
      <c r="S29" s="17">
        <v>-2083535210</v>
      </c>
      <c r="U29" s="17">
        <f t="shared" si="1"/>
        <v>27486205170</v>
      </c>
      <c r="W29" s="18">
        <f t="shared" si="2"/>
        <v>42.514798515575805</v>
      </c>
    </row>
    <row r="30" spans="1:23" ht="21.75" customHeight="1">
      <c r="A30" s="45" t="s">
        <v>47</v>
      </c>
      <c r="B30" s="45"/>
      <c r="D30" s="17">
        <v>0</v>
      </c>
      <c r="F30" s="17">
        <v>7508591686</v>
      </c>
      <c r="H30" s="17">
        <v>0</v>
      </c>
      <c r="J30" s="17">
        <f t="shared" si="0"/>
        <v>7508591686</v>
      </c>
      <c r="L30" s="18">
        <f t="shared" si="3"/>
        <v>1.6168706318348967</v>
      </c>
      <c r="N30" s="17">
        <v>5150137650</v>
      </c>
      <c r="P30" s="59">
        <v>-12920628548</v>
      </c>
      <c r="Q30" s="59"/>
      <c r="S30" s="17">
        <v>0</v>
      </c>
      <c r="U30" s="17">
        <f t="shared" si="1"/>
        <v>-7770490898</v>
      </c>
      <c r="W30" s="18">
        <f t="shared" si="2"/>
        <v>-12.019151165187411</v>
      </c>
    </row>
    <row r="31" spans="1:23" ht="21.75" customHeight="1">
      <c r="A31" s="45" t="s">
        <v>42</v>
      </c>
      <c r="B31" s="45"/>
      <c r="D31" s="17">
        <v>0</v>
      </c>
      <c r="F31" s="17">
        <v>8947523145</v>
      </c>
      <c r="H31" s="17">
        <v>0</v>
      </c>
      <c r="J31" s="17">
        <f t="shared" si="0"/>
        <v>8947523145</v>
      </c>
      <c r="L31" s="18">
        <f t="shared" si="3"/>
        <v>1.926724478544712</v>
      </c>
      <c r="N31" s="17">
        <v>3309882347</v>
      </c>
      <c r="P31" s="59">
        <v>-15754834584</v>
      </c>
      <c r="Q31" s="59"/>
      <c r="S31" s="17">
        <v>0</v>
      </c>
      <c r="U31" s="17">
        <f t="shared" si="1"/>
        <v>-12444952237</v>
      </c>
      <c r="W31" s="18">
        <f t="shared" si="2"/>
        <v>-19.249461088557371</v>
      </c>
    </row>
    <row r="32" spans="1:23" ht="21.75" customHeight="1">
      <c r="A32" s="45" t="s">
        <v>31</v>
      </c>
      <c r="B32" s="45"/>
      <c r="D32" s="17">
        <v>0</v>
      </c>
      <c r="F32" s="17">
        <v>10624714953</v>
      </c>
      <c r="H32" s="17">
        <v>0</v>
      </c>
      <c r="J32" s="17">
        <f t="shared" si="0"/>
        <v>10624714953</v>
      </c>
      <c r="L32" s="18">
        <f t="shared" si="3"/>
        <v>2.2878843726651383</v>
      </c>
      <c r="N32" s="17">
        <v>26502943587</v>
      </c>
      <c r="P32" s="59">
        <v>-31475718048</v>
      </c>
      <c r="Q32" s="59"/>
      <c r="S32" s="17">
        <v>0</v>
      </c>
      <c r="U32" s="17">
        <f t="shared" si="1"/>
        <v>-4972774461</v>
      </c>
      <c r="W32" s="18">
        <f t="shared" si="2"/>
        <v>-7.691731287211959</v>
      </c>
    </row>
    <row r="33" spans="1:23" ht="21.75" customHeight="1">
      <c r="A33" s="45" t="s">
        <v>50</v>
      </c>
      <c r="B33" s="45"/>
      <c r="D33" s="17">
        <v>0</v>
      </c>
      <c r="F33" s="17">
        <v>10615857570</v>
      </c>
      <c r="H33" s="17">
        <v>0</v>
      </c>
      <c r="J33" s="17">
        <f t="shared" si="0"/>
        <v>10615857570</v>
      </c>
      <c r="L33" s="18">
        <f t="shared" si="3"/>
        <v>2.2859770586112504</v>
      </c>
      <c r="N33" s="17">
        <v>9562412869</v>
      </c>
      <c r="P33" s="59">
        <v>-23729563980</v>
      </c>
      <c r="Q33" s="59"/>
      <c r="S33" s="17">
        <v>0</v>
      </c>
      <c r="U33" s="17">
        <f t="shared" si="1"/>
        <v>-14167151111</v>
      </c>
      <c r="W33" s="18">
        <f t="shared" si="2"/>
        <v>-21.913304193817197</v>
      </c>
    </row>
    <row r="34" spans="1:23" ht="21.75" customHeight="1">
      <c r="A34" s="45" t="s">
        <v>20</v>
      </c>
      <c r="B34" s="45"/>
      <c r="D34" s="17">
        <v>0</v>
      </c>
      <c r="F34" s="17">
        <v>14595009565</v>
      </c>
      <c r="H34" s="17">
        <v>0</v>
      </c>
      <c r="J34" s="17">
        <f t="shared" si="0"/>
        <v>14595009565</v>
      </c>
      <c r="L34" s="18">
        <f t="shared" si="3"/>
        <v>3.1428320148234401</v>
      </c>
      <c r="N34" s="17">
        <v>5516959448</v>
      </c>
      <c r="P34" s="59">
        <v>11543412866</v>
      </c>
      <c r="Q34" s="59"/>
      <c r="S34" s="17">
        <v>0</v>
      </c>
      <c r="U34" s="17">
        <f t="shared" si="1"/>
        <v>17060372314</v>
      </c>
      <c r="W34" s="18">
        <f t="shared" si="2"/>
        <v>26.388447842995483</v>
      </c>
    </row>
    <row r="35" spans="1:23" ht="21.75" customHeight="1">
      <c r="A35" s="45" t="s">
        <v>38</v>
      </c>
      <c r="B35" s="45"/>
      <c r="D35" s="17">
        <v>0</v>
      </c>
      <c r="F35" s="17">
        <v>13094269234</v>
      </c>
      <c r="H35" s="17">
        <v>0</v>
      </c>
      <c r="J35" s="17">
        <f t="shared" si="0"/>
        <v>13094269234</v>
      </c>
      <c r="L35" s="18">
        <f t="shared" si="3"/>
        <v>2.8196684884689081</v>
      </c>
      <c r="N35" s="17">
        <v>5152356000</v>
      </c>
      <c r="P35" s="59">
        <v>5757835216</v>
      </c>
      <c r="Q35" s="59"/>
      <c r="S35" s="17">
        <v>0</v>
      </c>
      <c r="U35" s="17">
        <f t="shared" si="1"/>
        <v>10910191216</v>
      </c>
      <c r="W35" s="18">
        <f t="shared" si="2"/>
        <v>16.875540964851389</v>
      </c>
    </row>
    <row r="36" spans="1:23" ht="21.75" customHeight="1">
      <c r="A36" s="45" t="s">
        <v>43</v>
      </c>
      <c r="B36" s="45"/>
      <c r="D36" s="17">
        <v>0</v>
      </c>
      <c r="F36" s="17">
        <v>1529842949</v>
      </c>
      <c r="H36" s="17">
        <v>0</v>
      </c>
      <c r="J36" s="17">
        <f t="shared" si="0"/>
        <v>1529842949</v>
      </c>
      <c r="L36" s="18">
        <f t="shared" si="3"/>
        <v>0.32943036976825052</v>
      </c>
      <c r="N36" s="17">
        <v>58910558</v>
      </c>
      <c r="P36" s="59">
        <v>5952371399</v>
      </c>
      <c r="Q36" s="59"/>
      <c r="S36" s="17">
        <v>0</v>
      </c>
      <c r="U36" s="17">
        <f t="shared" si="1"/>
        <v>6011281957</v>
      </c>
      <c r="W36" s="18">
        <f t="shared" si="2"/>
        <v>9.2980620511817005</v>
      </c>
    </row>
    <row r="37" spans="1:23" ht="21.75" customHeight="1">
      <c r="A37" s="45" t="s">
        <v>35</v>
      </c>
      <c r="B37" s="45"/>
      <c r="D37" s="17">
        <v>0</v>
      </c>
      <c r="F37" s="17">
        <v>11711643100</v>
      </c>
      <c r="H37" s="17">
        <v>0</v>
      </c>
      <c r="J37" s="17">
        <f t="shared" si="0"/>
        <v>11711643100</v>
      </c>
      <c r="L37" s="18">
        <f t="shared" si="3"/>
        <v>2.5219392092166837</v>
      </c>
      <c r="N37" s="17">
        <v>0</v>
      </c>
      <c r="P37" s="59">
        <v>11152935489</v>
      </c>
      <c r="Q37" s="59"/>
      <c r="S37" s="17">
        <v>0</v>
      </c>
      <c r="U37" s="17">
        <f t="shared" si="1"/>
        <v>11152935489</v>
      </c>
      <c r="W37" s="18">
        <f t="shared" si="2"/>
        <v>17.25101017908359</v>
      </c>
    </row>
    <row r="38" spans="1:23" ht="21.75" customHeight="1">
      <c r="A38" s="45" t="s">
        <v>48</v>
      </c>
      <c r="B38" s="45"/>
      <c r="D38" s="17">
        <v>0</v>
      </c>
      <c r="F38" s="17">
        <v>14450236476</v>
      </c>
      <c r="H38" s="17">
        <v>0</v>
      </c>
      <c r="J38" s="17">
        <f t="shared" si="0"/>
        <v>14450236476</v>
      </c>
      <c r="L38" s="18">
        <f t="shared" si="3"/>
        <v>3.1116571466626679</v>
      </c>
      <c r="N38" s="17">
        <v>0</v>
      </c>
      <c r="P38" s="59">
        <v>8941978017</v>
      </c>
      <c r="Q38" s="59"/>
      <c r="S38" s="17">
        <v>0</v>
      </c>
      <c r="U38" s="17">
        <f t="shared" si="1"/>
        <v>8941978017</v>
      </c>
      <c r="W38" s="18">
        <f t="shared" si="2"/>
        <v>13.831170631673748</v>
      </c>
    </row>
    <row r="39" spans="1:23" ht="21.75" customHeight="1">
      <c r="A39" s="45" t="s">
        <v>40</v>
      </c>
      <c r="B39" s="45"/>
      <c r="D39" s="17">
        <v>0</v>
      </c>
      <c r="F39" s="17">
        <v>7548094895</v>
      </c>
      <c r="H39" s="17">
        <v>0</v>
      </c>
      <c r="J39" s="17">
        <f t="shared" si="0"/>
        <v>7548094895</v>
      </c>
      <c r="L39" s="18">
        <f t="shared" si="3"/>
        <v>1.625377097649841</v>
      </c>
      <c r="N39" s="17">
        <v>0</v>
      </c>
      <c r="P39" s="59">
        <v>-1533206774</v>
      </c>
      <c r="Q39" s="59"/>
      <c r="S39" s="17">
        <v>0</v>
      </c>
      <c r="U39" s="17">
        <f t="shared" si="1"/>
        <v>-1533206774</v>
      </c>
      <c r="W39" s="18">
        <f t="shared" si="2"/>
        <v>-2.3715160632822263</v>
      </c>
    </row>
    <row r="40" spans="1:23" ht="21.75" customHeight="1">
      <c r="A40" s="45" t="s">
        <v>19</v>
      </c>
      <c r="B40" s="45"/>
      <c r="D40" s="17">
        <v>0</v>
      </c>
      <c r="F40" s="17">
        <v>21765913634</v>
      </c>
      <c r="H40" s="17">
        <v>0</v>
      </c>
      <c r="J40" s="17">
        <f t="shared" si="0"/>
        <v>21765913634</v>
      </c>
      <c r="L40" s="18">
        <f t="shared" si="3"/>
        <v>4.6869863220139107</v>
      </c>
      <c r="N40" s="17">
        <v>0</v>
      </c>
      <c r="P40" s="59">
        <v>15645608106</v>
      </c>
      <c r="Q40" s="59"/>
      <c r="S40" s="17">
        <v>0</v>
      </c>
      <c r="U40" s="17">
        <f t="shared" si="1"/>
        <v>15645608106</v>
      </c>
      <c r="W40" s="18">
        <f t="shared" si="2"/>
        <v>24.200135019229705</v>
      </c>
    </row>
    <row r="41" spans="1:23" ht="21.75" customHeight="1">
      <c r="A41" s="45" t="s">
        <v>34</v>
      </c>
      <c r="B41" s="45"/>
      <c r="D41" s="17">
        <v>0</v>
      </c>
      <c r="F41" s="17">
        <v>34478785525</v>
      </c>
      <c r="H41" s="17">
        <v>0</v>
      </c>
      <c r="J41" s="17">
        <f t="shared" si="0"/>
        <v>34478785525</v>
      </c>
      <c r="L41" s="18">
        <f t="shared" si="3"/>
        <v>7.4245262051803946</v>
      </c>
      <c r="N41" s="17">
        <v>0</v>
      </c>
      <c r="P41" s="59">
        <v>28590330148</v>
      </c>
      <c r="Q41" s="59"/>
      <c r="S41" s="17">
        <v>0</v>
      </c>
      <c r="U41" s="17">
        <f t="shared" si="1"/>
        <v>28590330148</v>
      </c>
      <c r="W41" s="18">
        <f t="shared" si="2"/>
        <v>44.22262433894263</v>
      </c>
    </row>
    <row r="42" spans="1:23" ht="21.75" customHeight="1">
      <c r="A42" s="45" t="s">
        <v>45</v>
      </c>
      <c r="B42" s="45"/>
      <c r="D42" s="17">
        <v>0</v>
      </c>
      <c r="F42" s="17">
        <v>10932849677</v>
      </c>
      <c r="H42" s="17">
        <v>0</v>
      </c>
      <c r="J42" s="17">
        <f t="shared" si="0"/>
        <v>10932849677</v>
      </c>
      <c r="L42" s="18">
        <f t="shared" si="3"/>
        <v>2.3542368934465103</v>
      </c>
      <c r="N42" s="17">
        <v>0</v>
      </c>
      <c r="P42" s="59">
        <v>6736193583</v>
      </c>
      <c r="Q42" s="59"/>
      <c r="S42" s="17">
        <v>0</v>
      </c>
      <c r="U42" s="17">
        <f t="shared" si="1"/>
        <v>6736193583</v>
      </c>
      <c r="W42" s="18">
        <f t="shared" si="2"/>
        <v>10.419332576900782</v>
      </c>
    </row>
    <row r="43" spans="1:23" ht="21.75" customHeight="1">
      <c r="A43" s="45" t="s">
        <v>36</v>
      </c>
      <c r="B43" s="45"/>
      <c r="D43" s="17">
        <v>0</v>
      </c>
      <c r="F43" s="17">
        <v>22392367013</v>
      </c>
      <c r="H43" s="17">
        <v>0</v>
      </c>
      <c r="J43" s="17">
        <f t="shared" si="0"/>
        <v>22392367013</v>
      </c>
      <c r="L43" s="18">
        <f t="shared" si="3"/>
        <v>4.8218843312647541</v>
      </c>
      <c r="N43" s="17">
        <v>0</v>
      </c>
      <c r="P43" s="59">
        <v>12620259479</v>
      </c>
      <c r="Q43" s="59"/>
      <c r="S43" s="17">
        <v>0</v>
      </c>
      <c r="U43" s="17">
        <f t="shared" si="1"/>
        <v>12620259479</v>
      </c>
      <c r="W43" s="18">
        <f t="shared" si="2"/>
        <v>19.520620822171164</v>
      </c>
    </row>
    <row r="44" spans="1:23" ht="21.75" customHeight="1">
      <c r="A44" s="45" t="s">
        <v>51</v>
      </c>
      <c r="B44" s="45"/>
      <c r="D44" s="17">
        <v>0</v>
      </c>
      <c r="F44" s="17">
        <v>6831509219</v>
      </c>
      <c r="H44" s="17">
        <v>0</v>
      </c>
      <c r="J44" s="17">
        <f t="shared" si="0"/>
        <v>6831509219</v>
      </c>
      <c r="L44" s="18">
        <f t="shared" si="3"/>
        <v>1.4710703536996739</v>
      </c>
      <c r="N44" s="17">
        <v>0</v>
      </c>
      <c r="P44" s="59">
        <v>7976350710</v>
      </c>
      <c r="Q44" s="59"/>
      <c r="S44" s="17">
        <v>0</v>
      </c>
      <c r="U44" s="17">
        <f t="shared" si="1"/>
        <v>7976350710</v>
      </c>
      <c r="W44" s="18">
        <f t="shared" si="2"/>
        <v>12.337568654087875</v>
      </c>
    </row>
    <row r="45" spans="1:23" ht="21.75" customHeight="1">
      <c r="A45" s="47" t="s">
        <v>44</v>
      </c>
      <c r="B45" s="47"/>
      <c r="D45" s="19">
        <v>0</v>
      </c>
      <c r="F45" s="19">
        <v>6603725754</v>
      </c>
      <c r="H45" s="19">
        <v>0</v>
      </c>
      <c r="J45" s="17">
        <f t="shared" si="0"/>
        <v>6603725754</v>
      </c>
      <c r="L45" s="18">
        <f t="shared" si="3"/>
        <v>1.4220203573251484</v>
      </c>
      <c r="N45" s="19">
        <v>0</v>
      </c>
      <c r="P45" s="59">
        <v>4787028578</v>
      </c>
      <c r="Q45" s="60"/>
      <c r="S45" s="19">
        <v>0</v>
      </c>
      <c r="U45" s="17">
        <f t="shared" si="1"/>
        <v>4787028578</v>
      </c>
      <c r="W45" s="18">
        <f t="shared" si="2"/>
        <v>7.4044253916908884</v>
      </c>
    </row>
    <row r="46" spans="1:23" ht="21.75" customHeight="1">
      <c r="A46" s="48" t="s">
        <v>52</v>
      </c>
      <c r="B46" s="48"/>
      <c r="D46" s="20">
        <v>0</v>
      </c>
      <c r="F46" s="20">
        <v>468129953777</v>
      </c>
      <c r="H46" s="20">
        <f>SUM(H9:H45)</f>
        <v>-3739572867</v>
      </c>
      <c r="J46" s="20">
        <f>SUM(J9:J45)</f>
        <v>464390380910</v>
      </c>
      <c r="L46" s="21">
        <f>SUM(L9:L45)</f>
        <v>100.00000000000001</v>
      </c>
      <c r="N46" s="20">
        <v>218044130174</v>
      </c>
      <c r="Q46" s="20">
        <f>SUM(P9:Q45)</f>
        <v>-74898474637</v>
      </c>
      <c r="S46" s="20">
        <v>-78494743079</v>
      </c>
      <c r="U46" s="20">
        <f>SUM(U9:U45)</f>
        <v>64650912458</v>
      </c>
      <c r="W46" s="21">
        <v>92.27</v>
      </c>
    </row>
    <row r="47" spans="1:23" ht="13.5" thickTop="1"/>
    <row r="48" spans="1:23" ht="18.75">
      <c r="F48" s="17"/>
      <c r="H48" s="25"/>
      <c r="J48" s="25"/>
      <c r="N48" s="25"/>
      <c r="Q48" s="25"/>
      <c r="S48" s="25"/>
    </row>
    <row r="49" spans="6:21">
      <c r="F49" s="25"/>
      <c r="J49" s="25"/>
    </row>
    <row r="51" spans="6:21">
      <c r="N51" s="25"/>
      <c r="O51" s="25"/>
      <c r="P51" s="25"/>
      <c r="Q51" s="25"/>
      <c r="R51" s="25"/>
      <c r="S51" s="25"/>
      <c r="T51" s="25"/>
      <c r="U51" s="25"/>
    </row>
  </sheetData>
  <mergeCells count="85">
    <mergeCell ref="A46:B46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3"/>
  <sheetViews>
    <sheetView rightToLeft="1" topLeftCell="A10" workbookViewId="0">
      <selection activeCell="K34" sqref="K34:K3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4.45" customHeight="1"/>
    <row r="5" spans="1:19" ht="14.45" customHeight="1">
      <c r="A5" s="40" t="s">
        <v>126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>
      <c r="A6" s="41" t="s">
        <v>54</v>
      </c>
      <c r="C6" s="41" t="s">
        <v>172</v>
      </c>
      <c r="D6" s="41"/>
      <c r="E6" s="41"/>
      <c r="F6" s="41"/>
      <c r="G6" s="41"/>
      <c r="I6" s="41" t="s">
        <v>123</v>
      </c>
      <c r="J6" s="41"/>
      <c r="K6" s="41"/>
      <c r="L6" s="41"/>
      <c r="M6" s="41"/>
      <c r="O6" s="41" t="s">
        <v>124</v>
      </c>
      <c r="P6" s="41"/>
      <c r="Q6" s="41"/>
      <c r="R6" s="41"/>
      <c r="S6" s="41"/>
    </row>
    <row r="7" spans="1:19" ht="40.5" customHeight="1">
      <c r="A7" s="41"/>
      <c r="C7" s="11" t="s">
        <v>173</v>
      </c>
      <c r="D7" s="3"/>
      <c r="E7" s="11" t="s">
        <v>174</v>
      </c>
      <c r="F7" s="3"/>
      <c r="G7" s="11" t="s">
        <v>175</v>
      </c>
      <c r="I7" s="11" t="s">
        <v>176</v>
      </c>
      <c r="J7" s="3"/>
      <c r="K7" s="11" t="s">
        <v>177</v>
      </c>
      <c r="L7" s="3"/>
      <c r="M7" s="11" t="s">
        <v>178</v>
      </c>
      <c r="O7" s="11" t="s">
        <v>176</v>
      </c>
      <c r="P7" s="3"/>
      <c r="Q7" s="11" t="s">
        <v>177</v>
      </c>
      <c r="R7" s="3"/>
      <c r="S7" s="11" t="s">
        <v>178</v>
      </c>
    </row>
    <row r="8" spans="1:19" ht="21.75" customHeight="1">
      <c r="A8" s="5" t="s">
        <v>47</v>
      </c>
      <c r="C8" s="29" t="s">
        <v>179</v>
      </c>
      <c r="D8" s="13"/>
      <c r="E8" s="15">
        <v>4904893</v>
      </c>
      <c r="F8" s="13"/>
      <c r="G8" s="15">
        <v>1050</v>
      </c>
      <c r="H8" s="13"/>
      <c r="I8" s="15">
        <v>0</v>
      </c>
      <c r="J8" s="13"/>
      <c r="K8" s="15">
        <v>0</v>
      </c>
      <c r="L8" s="13"/>
      <c r="M8" s="15">
        <v>0</v>
      </c>
      <c r="N8" s="13"/>
      <c r="O8" s="15">
        <v>5150137650</v>
      </c>
      <c r="P8" s="13"/>
      <c r="Q8" s="15">
        <v>0</v>
      </c>
      <c r="R8" s="13"/>
      <c r="S8" s="15">
        <v>5150137650</v>
      </c>
    </row>
    <row r="9" spans="1:19" ht="21.75" customHeight="1">
      <c r="A9" s="6" t="s">
        <v>26</v>
      </c>
      <c r="C9" s="32" t="s">
        <v>180</v>
      </c>
      <c r="D9" s="13"/>
      <c r="E9" s="17">
        <v>12957177</v>
      </c>
      <c r="F9" s="13"/>
      <c r="G9" s="17">
        <v>1000</v>
      </c>
      <c r="H9" s="13"/>
      <c r="I9" s="17">
        <v>0</v>
      </c>
      <c r="J9" s="13"/>
      <c r="K9" s="17">
        <v>0</v>
      </c>
      <c r="L9" s="13"/>
      <c r="M9" s="17">
        <v>0</v>
      </c>
      <c r="N9" s="13"/>
      <c r="O9" s="17">
        <v>12957177000</v>
      </c>
      <c r="P9" s="13"/>
      <c r="Q9" s="17">
        <v>0</v>
      </c>
      <c r="R9" s="13"/>
      <c r="S9" s="17">
        <v>12957177000</v>
      </c>
    </row>
    <row r="10" spans="1:19" ht="21.75" customHeight="1">
      <c r="A10" s="6" t="s">
        <v>33</v>
      </c>
      <c r="C10" s="32" t="s">
        <v>181</v>
      </c>
      <c r="D10" s="13"/>
      <c r="E10" s="17">
        <v>5735907</v>
      </c>
      <c r="F10" s="13"/>
      <c r="G10" s="17">
        <v>2390</v>
      </c>
      <c r="H10" s="13"/>
      <c r="I10" s="17">
        <v>0</v>
      </c>
      <c r="J10" s="13"/>
      <c r="K10" s="17">
        <v>0</v>
      </c>
      <c r="L10" s="13"/>
      <c r="M10" s="17">
        <v>0</v>
      </c>
      <c r="N10" s="13"/>
      <c r="O10" s="17">
        <v>13708817730</v>
      </c>
      <c r="P10" s="13"/>
      <c r="Q10" s="17">
        <v>0</v>
      </c>
      <c r="R10" s="13"/>
      <c r="S10" s="17">
        <v>13708817730</v>
      </c>
    </row>
    <row r="11" spans="1:19" ht="21.75" customHeight="1">
      <c r="A11" s="6" t="s">
        <v>46</v>
      </c>
      <c r="C11" s="32" t="s">
        <v>182</v>
      </c>
      <c r="D11" s="13"/>
      <c r="E11" s="17">
        <v>13499999</v>
      </c>
      <c r="F11" s="13"/>
      <c r="G11" s="17">
        <v>370</v>
      </c>
      <c r="H11" s="13"/>
      <c r="I11" s="17">
        <v>0</v>
      </c>
      <c r="J11" s="13"/>
      <c r="K11" s="17">
        <v>0</v>
      </c>
      <c r="L11" s="13"/>
      <c r="M11" s="17">
        <v>0</v>
      </c>
      <c r="N11" s="13"/>
      <c r="O11" s="17">
        <v>4994999630</v>
      </c>
      <c r="P11" s="13"/>
      <c r="Q11" s="17">
        <v>0</v>
      </c>
      <c r="R11" s="13"/>
      <c r="S11" s="17">
        <v>4994999630</v>
      </c>
    </row>
    <row r="12" spans="1:19" ht="21.75" customHeight="1">
      <c r="A12" s="6" t="s">
        <v>42</v>
      </c>
      <c r="C12" s="32" t="s">
        <v>182</v>
      </c>
      <c r="D12" s="13"/>
      <c r="E12" s="17">
        <v>29274421</v>
      </c>
      <c r="F12" s="13"/>
      <c r="G12" s="17">
        <v>115</v>
      </c>
      <c r="H12" s="13"/>
      <c r="I12" s="17">
        <v>0</v>
      </c>
      <c r="J12" s="13"/>
      <c r="K12" s="17">
        <v>0</v>
      </c>
      <c r="L12" s="13"/>
      <c r="M12" s="17">
        <v>0</v>
      </c>
      <c r="N12" s="13"/>
      <c r="O12" s="17">
        <v>3366558415</v>
      </c>
      <c r="P12" s="13"/>
      <c r="Q12" s="17">
        <v>56676068</v>
      </c>
      <c r="R12" s="13"/>
      <c r="S12" s="17">
        <v>3309882347</v>
      </c>
    </row>
    <row r="13" spans="1:19" ht="21.75" customHeight="1">
      <c r="A13" s="6" t="s">
        <v>31</v>
      </c>
      <c r="C13" s="32" t="s">
        <v>179</v>
      </c>
      <c r="D13" s="13"/>
      <c r="E13" s="17">
        <v>13360388</v>
      </c>
      <c r="F13" s="13"/>
      <c r="G13" s="17">
        <v>2000</v>
      </c>
      <c r="H13" s="13"/>
      <c r="I13" s="17">
        <v>0</v>
      </c>
      <c r="J13" s="13"/>
      <c r="K13" s="17">
        <v>0</v>
      </c>
      <c r="L13" s="13"/>
      <c r="M13" s="17">
        <v>0</v>
      </c>
      <c r="N13" s="13"/>
      <c r="O13" s="17">
        <v>26720776000</v>
      </c>
      <c r="P13" s="13"/>
      <c r="Q13" s="17">
        <v>217832413</v>
      </c>
      <c r="R13" s="13"/>
      <c r="S13" s="17">
        <v>26502943587</v>
      </c>
    </row>
    <row r="14" spans="1:19" ht="21.75" customHeight="1">
      <c r="A14" s="6" t="s">
        <v>21</v>
      </c>
      <c r="C14" s="32" t="s">
        <v>180</v>
      </c>
      <c r="D14" s="13"/>
      <c r="E14" s="17">
        <v>7100000</v>
      </c>
      <c r="F14" s="13"/>
      <c r="G14" s="17">
        <v>1997</v>
      </c>
      <c r="H14" s="13"/>
      <c r="I14" s="17">
        <v>0</v>
      </c>
      <c r="J14" s="13"/>
      <c r="K14" s="17">
        <v>0</v>
      </c>
      <c r="L14" s="13"/>
      <c r="M14" s="17">
        <v>0</v>
      </c>
      <c r="N14" s="13"/>
      <c r="O14" s="17">
        <v>14178700000</v>
      </c>
      <c r="P14" s="13"/>
      <c r="Q14" s="17">
        <v>48391468</v>
      </c>
      <c r="R14" s="13"/>
      <c r="S14" s="17">
        <v>14130308532</v>
      </c>
    </row>
    <row r="15" spans="1:19" ht="21.75" customHeight="1">
      <c r="A15" s="6" t="s">
        <v>39</v>
      </c>
      <c r="C15" s="32" t="s">
        <v>183</v>
      </c>
      <c r="D15" s="13"/>
      <c r="E15" s="17">
        <v>51490851</v>
      </c>
      <c r="F15" s="13"/>
      <c r="G15" s="17">
        <v>280</v>
      </c>
      <c r="H15" s="13"/>
      <c r="I15" s="17">
        <v>0</v>
      </c>
      <c r="J15" s="13"/>
      <c r="K15" s="17">
        <v>0</v>
      </c>
      <c r="L15" s="13"/>
      <c r="M15" s="17">
        <v>0</v>
      </c>
      <c r="N15" s="13"/>
      <c r="O15" s="17">
        <v>14417438280</v>
      </c>
      <c r="P15" s="13"/>
      <c r="Q15" s="17">
        <v>0</v>
      </c>
      <c r="R15" s="13"/>
      <c r="S15" s="17">
        <v>14417438280</v>
      </c>
    </row>
    <row r="16" spans="1:19" ht="21.75" customHeight="1">
      <c r="A16" s="6" t="s">
        <v>50</v>
      </c>
      <c r="C16" s="32" t="s">
        <v>184</v>
      </c>
      <c r="D16" s="13"/>
      <c r="E16" s="17">
        <v>6980000</v>
      </c>
      <c r="F16" s="13"/>
      <c r="G16" s="17">
        <v>1400</v>
      </c>
      <c r="H16" s="13"/>
      <c r="I16" s="17">
        <v>0</v>
      </c>
      <c r="J16" s="13"/>
      <c r="K16" s="17">
        <v>0</v>
      </c>
      <c r="L16" s="13"/>
      <c r="M16" s="17">
        <v>0</v>
      </c>
      <c r="N16" s="13"/>
      <c r="O16" s="17">
        <v>9772000000</v>
      </c>
      <c r="P16" s="13"/>
      <c r="Q16" s="17">
        <v>209587131</v>
      </c>
      <c r="R16" s="13"/>
      <c r="S16" s="17">
        <v>9562412869</v>
      </c>
    </row>
    <row r="17" spans="1:19" ht="21.75" customHeight="1">
      <c r="A17" s="6" t="s">
        <v>49</v>
      </c>
      <c r="C17" s="32" t="s">
        <v>180</v>
      </c>
      <c r="D17" s="13"/>
      <c r="E17" s="17">
        <v>14200000</v>
      </c>
      <c r="F17" s="13"/>
      <c r="G17" s="17">
        <v>800</v>
      </c>
      <c r="H17" s="13"/>
      <c r="I17" s="17">
        <v>0</v>
      </c>
      <c r="J17" s="13"/>
      <c r="K17" s="17">
        <v>0</v>
      </c>
      <c r="L17" s="13"/>
      <c r="M17" s="17">
        <v>0</v>
      </c>
      <c r="N17" s="13"/>
      <c r="O17" s="17">
        <v>11360000000</v>
      </c>
      <c r="P17" s="13"/>
      <c r="Q17" s="17">
        <v>97959007</v>
      </c>
      <c r="R17" s="13"/>
      <c r="S17" s="17">
        <v>11262040993</v>
      </c>
    </row>
    <row r="18" spans="1:19" ht="21.75" customHeight="1">
      <c r="A18" s="6" t="s">
        <v>24</v>
      </c>
      <c r="C18" s="32" t="s">
        <v>185</v>
      </c>
      <c r="D18" s="13"/>
      <c r="E18" s="17">
        <v>23350000</v>
      </c>
      <c r="F18" s="13"/>
      <c r="G18" s="17">
        <v>1624</v>
      </c>
      <c r="H18" s="13"/>
      <c r="I18" s="17">
        <v>0</v>
      </c>
      <c r="J18" s="13"/>
      <c r="K18" s="17">
        <v>0</v>
      </c>
      <c r="L18" s="13"/>
      <c r="M18" s="17">
        <v>0</v>
      </c>
      <c r="N18" s="13"/>
      <c r="O18" s="17">
        <v>37920400000</v>
      </c>
      <c r="P18" s="13"/>
      <c r="Q18" s="17">
        <v>0</v>
      </c>
      <c r="R18" s="13"/>
      <c r="S18" s="17">
        <v>37920400000</v>
      </c>
    </row>
    <row r="19" spans="1:19" ht="21.75" customHeight="1">
      <c r="A19" s="6" t="s">
        <v>20</v>
      </c>
      <c r="C19" s="32" t="s">
        <v>186</v>
      </c>
      <c r="D19" s="13"/>
      <c r="E19" s="17">
        <v>6019338</v>
      </c>
      <c r="F19" s="13"/>
      <c r="G19" s="17">
        <v>936</v>
      </c>
      <c r="H19" s="13"/>
      <c r="I19" s="17">
        <v>0</v>
      </c>
      <c r="J19" s="13"/>
      <c r="K19" s="17">
        <v>0</v>
      </c>
      <c r="L19" s="13"/>
      <c r="M19" s="17">
        <v>0</v>
      </c>
      <c r="N19" s="13"/>
      <c r="O19" s="17">
        <v>5634100368</v>
      </c>
      <c r="P19" s="13"/>
      <c r="Q19" s="17">
        <v>117140920</v>
      </c>
      <c r="R19" s="13"/>
      <c r="S19" s="17">
        <v>5516959448</v>
      </c>
    </row>
    <row r="20" spans="1:19" ht="21.75" customHeight="1">
      <c r="A20" s="6" t="s">
        <v>22</v>
      </c>
      <c r="C20" s="32" t="s">
        <v>187</v>
      </c>
      <c r="D20" s="13"/>
      <c r="E20" s="17">
        <v>558213</v>
      </c>
      <c r="F20" s="13"/>
      <c r="G20" s="17">
        <v>38000</v>
      </c>
      <c r="H20" s="13"/>
      <c r="I20" s="17">
        <v>0</v>
      </c>
      <c r="J20" s="13"/>
      <c r="K20" s="17">
        <v>0</v>
      </c>
      <c r="L20" s="13"/>
      <c r="M20" s="17">
        <v>0</v>
      </c>
      <c r="N20" s="13"/>
      <c r="O20" s="17">
        <v>21212094000</v>
      </c>
      <c r="P20" s="13"/>
      <c r="Q20" s="17">
        <v>593147768</v>
      </c>
      <c r="R20" s="13"/>
      <c r="S20" s="17">
        <v>20618946232</v>
      </c>
    </row>
    <row r="21" spans="1:19" ht="21.75" customHeight="1">
      <c r="A21" s="6" t="s">
        <v>38</v>
      </c>
      <c r="C21" s="32" t="s">
        <v>179</v>
      </c>
      <c r="D21" s="13"/>
      <c r="E21" s="17">
        <v>1717452</v>
      </c>
      <c r="F21" s="13"/>
      <c r="G21" s="17">
        <v>3000</v>
      </c>
      <c r="H21" s="13"/>
      <c r="I21" s="17">
        <v>0</v>
      </c>
      <c r="J21" s="13"/>
      <c r="K21" s="17">
        <v>0</v>
      </c>
      <c r="L21" s="13"/>
      <c r="M21" s="17">
        <v>0</v>
      </c>
      <c r="N21" s="13"/>
      <c r="O21" s="17">
        <v>5152356000</v>
      </c>
      <c r="P21" s="13"/>
      <c r="Q21" s="17">
        <v>0</v>
      </c>
      <c r="R21" s="13"/>
      <c r="S21" s="17">
        <v>5152356000</v>
      </c>
    </row>
    <row r="22" spans="1:19" ht="21.75" customHeight="1">
      <c r="A22" s="6" t="s">
        <v>43</v>
      </c>
      <c r="C22" s="32" t="s">
        <v>179</v>
      </c>
      <c r="D22" s="13"/>
      <c r="E22" s="17">
        <v>3000000</v>
      </c>
      <c r="F22" s="13"/>
      <c r="G22" s="17">
        <v>20</v>
      </c>
      <c r="H22" s="13"/>
      <c r="I22" s="17">
        <v>0</v>
      </c>
      <c r="J22" s="13"/>
      <c r="K22" s="17">
        <v>0</v>
      </c>
      <c r="L22" s="13"/>
      <c r="M22" s="17">
        <v>0</v>
      </c>
      <c r="N22" s="13"/>
      <c r="O22" s="17">
        <v>60000000</v>
      </c>
      <c r="P22" s="13"/>
      <c r="Q22" s="17">
        <v>1089442</v>
      </c>
      <c r="R22" s="13"/>
      <c r="S22" s="17">
        <v>58910558</v>
      </c>
    </row>
    <row r="23" spans="1:19" ht="21.75" customHeight="1">
      <c r="A23" s="6" t="s">
        <v>23</v>
      </c>
      <c r="C23" s="32" t="s">
        <v>186</v>
      </c>
      <c r="D23" s="13"/>
      <c r="E23" s="17">
        <v>1899999</v>
      </c>
      <c r="F23" s="13"/>
      <c r="G23" s="17">
        <v>3400</v>
      </c>
      <c r="H23" s="13"/>
      <c r="I23" s="17">
        <v>0</v>
      </c>
      <c r="J23" s="13"/>
      <c r="K23" s="17">
        <v>0</v>
      </c>
      <c r="L23" s="13"/>
      <c r="M23" s="17">
        <v>0</v>
      </c>
      <c r="N23" s="13"/>
      <c r="O23" s="17">
        <v>6459996600</v>
      </c>
      <c r="P23" s="13"/>
      <c r="Q23" s="17">
        <v>0</v>
      </c>
      <c r="R23" s="13"/>
      <c r="S23" s="17">
        <v>6459996600</v>
      </c>
    </row>
    <row r="24" spans="1:19" ht="21.75" customHeight="1">
      <c r="A24" s="6" t="s">
        <v>30</v>
      </c>
      <c r="C24" s="32" t="s">
        <v>188</v>
      </c>
      <c r="D24" s="13"/>
      <c r="E24" s="17">
        <v>14341989</v>
      </c>
      <c r="F24" s="13"/>
      <c r="G24" s="17">
        <v>1100</v>
      </c>
      <c r="H24" s="13"/>
      <c r="I24" s="17">
        <v>0</v>
      </c>
      <c r="J24" s="13"/>
      <c r="K24" s="17">
        <v>0</v>
      </c>
      <c r="L24" s="13"/>
      <c r="M24" s="17">
        <v>0</v>
      </c>
      <c r="N24" s="13"/>
      <c r="O24" s="17">
        <v>15776187900</v>
      </c>
      <c r="P24" s="13"/>
      <c r="Q24" s="17">
        <v>790349036</v>
      </c>
      <c r="R24" s="13"/>
      <c r="S24" s="17">
        <v>14985838864</v>
      </c>
    </row>
    <row r="25" spans="1:19" ht="21.75" customHeight="1">
      <c r="A25" s="6" t="s">
        <v>37</v>
      </c>
      <c r="C25" s="32" t="s">
        <v>180</v>
      </c>
      <c r="D25" s="13"/>
      <c r="E25" s="17">
        <v>7123249</v>
      </c>
      <c r="F25" s="13"/>
      <c r="G25" s="17">
        <v>700</v>
      </c>
      <c r="H25" s="13"/>
      <c r="I25" s="17">
        <v>0</v>
      </c>
      <c r="J25" s="13"/>
      <c r="K25" s="17">
        <v>0</v>
      </c>
      <c r="L25" s="13"/>
      <c r="M25" s="17">
        <v>0</v>
      </c>
      <c r="N25" s="13"/>
      <c r="O25" s="17">
        <v>4986274300</v>
      </c>
      <c r="P25" s="13"/>
      <c r="Q25" s="17">
        <v>93827742</v>
      </c>
      <c r="R25" s="13"/>
      <c r="S25" s="17">
        <v>4892446558</v>
      </c>
    </row>
    <row r="26" spans="1:19" ht="21.75" customHeight="1">
      <c r="A26" s="6" t="s">
        <v>41</v>
      </c>
      <c r="C26" s="32" t="s">
        <v>7</v>
      </c>
      <c r="D26" s="13"/>
      <c r="E26" s="17">
        <v>13200000</v>
      </c>
      <c r="F26" s="13"/>
      <c r="G26" s="17">
        <v>450</v>
      </c>
      <c r="H26" s="13"/>
      <c r="I26" s="17">
        <v>0</v>
      </c>
      <c r="J26" s="13"/>
      <c r="K26" s="17">
        <v>0</v>
      </c>
      <c r="L26" s="13"/>
      <c r="M26" s="17">
        <v>0</v>
      </c>
      <c r="N26" s="13"/>
      <c r="O26" s="17">
        <v>5940000000</v>
      </c>
      <c r="P26" s="13"/>
      <c r="Q26" s="17">
        <v>192882704</v>
      </c>
      <c r="R26" s="13"/>
      <c r="S26" s="17">
        <v>5747117296</v>
      </c>
    </row>
    <row r="27" spans="1:19" ht="21.75" customHeight="1">
      <c r="A27" s="6" t="s">
        <v>129</v>
      </c>
      <c r="C27" s="32" t="s">
        <v>189</v>
      </c>
      <c r="D27" s="13"/>
      <c r="E27" s="17">
        <v>1500000</v>
      </c>
      <c r="F27" s="13"/>
      <c r="G27" s="17">
        <v>150</v>
      </c>
      <c r="H27" s="13"/>
      <c r="I27" s="17">
        <v>0</v>
      </c>
      <c r="J27" s="13"/>
      <c r="K27" s="17">
        <v>0</v>
      </c>
      <c r="L27" s="13"/>
      <c r="M27" s="17">
        <v>0</v>
      </c>
      <c r="N27" s="13"/>
      <c r="O27" s="17">
        <v>225000000</v>
      </c>
      <c r="P27" s="13"/>
      <c r="Q27" s="17">
        <v>0</v>
      </c>
      <c r="R27" s="13"/>
      <c r="S27" s="17">
        <v>225000000</v>
      </c>
    </row>
    <row r="28" spans="1:19" ht="21.75" customHeight="1">
      <c r="A28" s="8" t="s">
        <v>25</v>
      </c>
      <c r="C28" s="33" t="s">
        <v>190</v>
      </c>
      <c r="D28" s="13"/>
      <c r="E28" s="19">
        <v>200000</v>
      </c>
      <c r="F28" s="13"/>
      <c r="G28" s="19">
        <v>2350</v>
      </c>
      <c r="H28" s="13"/>
      <c r="I28" s="19">
        <v>0</v>
      </c>
      <c r="J28" s="13"/>
      <c r="K28" s="19">
        <v>0</v>
      </c>
      <c r="L28" s="13"/>
      <c r="M28" s="19">
        <v>0</v>
      </c>
      <c r="N28" s="13"/>
      <c r="O28" s="19">
        <v>470000000</v>
      </c>
      <c r="P28" s="13"/>
      <c r="Q28" s="17">
        <v>0</v>
      </c>
      <c r="R28" s="13"/>
      <c r="S28" s="19">
        <v>470000000</v>
      </c>
    </row>
    <row r="29" spans="1:19" ht="21.75" customHeight="1" thickBot="1">
      <c r="A29" s="9" t="s">
        <v>52</v>
      </c>
      <c r="C29" s="20"/>
      <c r="D29" s="13"/>
      <c r="E29" s="20"/>
      <c r="F29" s="13"/>
      <c r="G29" s="20"/>
      <c r="H29" s="13"/>
      <c r="I29" s="20">
        <v>0</v>
      </c>
      <c r="J29" s="13"/>
      <c r="K29" s="20">
        <v>0</v>
      </c>
      <c r="L29" s="13"/>
      <c r="M29" s="20">
        <v>0</v>
      </c>
      <c r="N29" s="13"/>
      <c r="O29" s="20">
        <v>220463013873</v>
      </c>
      <c r="P29" s="13"/>
      <c r="Q29" s="20">
        <v>2418883699</v>
      </c>
      <c r="R29" s="13"/>
      <c r="S29" s="20">
        <v>218044130174</v>
      </c>
    </row>
    <row r="30" spans="1:19" ht="13.5" thickTop="1"/>
    <row r="31" spans="1:19">
      <c r="O31" s="27"/>
      <c r="S31" s="26"/>
    </row>
    <row r="33" spans="15:19">
      <c r="O33" s="26"/>
      <c r="S33" s="2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4.45" customHeight="1"/>
    <row r="5" spans="1:11" ht="14.45" customHeight="1">
      <c r="A5" s="40" t="s">
        <v>135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4.45" customHeight="1">
      <c r="I6" s="2" t="s">
        <v>123</v>
      </c>
      <c r="K6" s="2" t="s">
        <v>124</v>
      </c>
    </row>
    <row r="7" spans="1:11" ht="29.1" customHeight="1">
      <c r="A7" s="2" t="s">
        <v>191</v>
      </c>
      <c r="C7" s="10" t="s">
        <v>192</v>
      </c>
      <c r="E7" s="10" t="s">
        <v>193</v>
      </c>
      <c r="G7" s="10" t="s">
        <v>194</v>
      </c>
      <c r="I7" s="11" t="s">
        <v>195</v>
      </c>
      <c r="K7" s="11" t="s">
        <v>195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4.45" customHeight="1"/>
    <row r="5" spans="1:19" ht="14.45" customHeight="1">
      <c r="A5" s="40" t="s">
        <v>196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>
      <c r="A6" s="41" t="s">
        <v>107</v>
      </c>
      <c r="I6" s="41" t="s">
        <v>123</v>
      </c>
      <c r="J6" s="41"/>
      <c r="K6" s="41"/>
      <c r="L6" s="41"/>
      <c r="M6" s="41"/>
      <c r="O6" s="41" t="s">
        <v>124</v>
      </c>
      <c r="P6" s="41"/>
      <c r="Q6" s="41"/>
      <c r="R6" s="41"/>
      <c r="S6" s="41"/>
    </row>
    <row r="7" spans="1:19" ht="29.1" customHeight="1">
      <c r="A7" s="41"/>
      <c r="C7" s="10" t="s">
        <v>197</v>
      </c>
      <c r="E7" s="10" t="s">
        <v>81</v>
      </c>
      <c r="G7" s="10" t="s">
        <v>198</v>
      </c>
      <c r="I7" s="11" t="s">
        <v>199</v>
      </c>
      <c r="J7" s="3"/>
      <c r="K7" s="11" t="s">
        <v>177</v>
      </c>
      <c r="L7" s="3"/>
      <c r="M7" s="11" t="s">
        <v>200</v>
      </c>
      <c r="O7" s="11" t="s">
        <v>199</v>
      </c>
      <c r="P7" s="3"/>
      <c r="Q7" s="11" t="s">
        <v>177</v>
      </c>
      <c r="R7" s="3"/>
      <c r="S7" s="11" t="s">
        <v>200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5"/>
  <sheetViews>
    <sheetView rightToLeft="1" topLeftCell="A19" workbookViewId="0">
      <selection activeCell="O37" sqref="O37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8554687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4" max="24" width="16" customWidth="1"/>
  </cols>
  <sheetData>
    <row r="1" spans="1:24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4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4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4" ht="14.45" customHeight="1"/>
    <row r="5" spans="1:24" ht="20.25" customHeight="1">
      <c r="A5" s="40" t="s">
        <v>202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4" ht="14.45" customHeight="1">
      <c r="A6" s="41" t="s">
        <v>107</v>
      </c>
      <c r="C6" s="41" t="s">
        <v>123</v>
      </c>
      <c r="D6" s="41"/>
      <c r="E6" s="41"/>
      <c r="F6" s="41"/>
      <c r="G6" s="41"/>
      <c r="H6" s="41"/>
      <c r="I6" s="41"/>
      <c r="K6" s="41" t="s">
        <v>124</v>
      </c>
      <c r="L6" s="41"/>
      <c r="M6" s="41"/>
      <c r="N6" s="41"/>
      <c r="O6" s="41"/>
      <c r="P6" s="41"/>
      <c r="Q6" s="41"/>
      <c r="R6" s="41"/>
    </row>
    <row r="7" spans="1:24" ht="37.5" customHeight="1">
      <c r="A7" s="41"/>
      <c r="C7" s="11" t="s">
        <v>13</v>
      </c>
      <c r="D7" s="3"/>
      <c r="E7" s="11" t="s">
        <v>203</v>
      </c>
      <c r="F7" s="3"/>
      <c r="G7" s="11" t="s">
        <v>204</v>
      </c>
      <c r="H7" s="3"/>
      <c r="I7" s="11" t="s">
        <v>205</v>
      </c>
      <c r="K7" s="11" t="s">
        <v>13</v>
      </c>
      <c r="L7" s="3"/>
      <c r="M7" s="11" t="s">
        <v>203</v>
      </c>
      <c r="N7" s="3"/>
      <c r="O7" s="11" t="s">
        <v>204</v>
      </c>
      <c r="P7" s="3"/>
      <c r="Q7" s="55" t="s">
        <v>205</v>
      </c>
      <c r="R7" s="55"/>
    </row>
    <row r="8" spans="1:24" ht="21.75" customHeight="1">
      <c r="A8" s="5" t="s">
        <v>26</v>
      </c>
      <c r="C8" s="15">
        <v>2927404</v>
      </c>
      <c r="D8" s="13"/>
      <c r="E8" s="15">
        <v>18225952784</v>
      </c>
      <c r="F8" s="13"/>
      <c r="G8" s="15">
        <v>25462376713</v>
      </c>
      <c r="H8" s="13"/>
      <c r="I8" s="15">
        <f>E8-G8</f>
        <v>-7236423929</v>
      </c>
      <c r="J8" s="13"/>
      <c r="K8" s="15">
        <v>2927404</v>
      </c>
      <c r="L8" s="13"/>
      <c r="M8" s="15">
        <v>18225952784</v>
      </c>
      <c r="N8" s="13"/>
      <c r="O8" s="15">
        <v>25462376713</v>
      </c>
      <c r="P8" s="13"/>
      <c r="Q8" s="49">
        <v>-7236423929</v>
      </c>
      <c r="R8" s="49"/>
    </row>
    <row r="9" spans="1:24" ht="21.75" customHeight="1">
      <c r="A9" s="6" t="s">
        <v>25</v>
      </c>
      <c r="C9" s="17">
        <v>100000</v>
      </c>
      <c r="D9" s="13"/>
      <c r="E9" s="17">
        <v>3165004357</v>
      </c>
      <c r="F9" s="13"/>
      <c r="G9" s="17">
        <f>3016941749-159047999</f>
        <v>2857893750</v>
      </c>
      <c r="H9" s="13"/>
      <c r="I9" s="17">
        <f t="shared" ref="I9:I13" si="0">E9-G9</f>
        <v>307110607</v>
      </c>
      <c r="J9" s="13"/>
      <c r="K9" s="17">
        <v>200000</v>
      </c>
      <c r="L9" s="13"/>
      <c r="M9" s="17">
        <v>6607399876</v>
      </c>
      <c r="N9" s="13"/>
      <c r="O9" s="17">
        <v>6033883500</v>
      </c>
      <c r="P9" s="13"/>
      <c r="Q9" s="59">
        <v>573516376</v>
      </c>
      <c r="R9" s="59"/>
    </row>
    <row r="10" spans="1:24" ht="21.75" customHeight="1">
      <c r="A10" s="6" t="s">
        <v>37</v>
      </c>
      <c r="C10" s="17">
        <v>7123249</v>
      </c>
      <c r="D10" s="13"/>
      <c r="E10" s="17">
        <v>39706029623</v>
      </c>
      <c r="F10" s="13"/>
      <c r="G10" s="17">
        <f>53814579080-19047528648</f>
        <v>34767050432</v>
      </c>
      <c r="H10" s="13"/>
      <c r="I10" s="17">
        <f t="shared" si="0"/>
        <v>4938979191</v>
      </c>
      <c r="J10" s="13"/>
      <c r="K10" s="17">
        <v>7123249</v>
      </c>
      <c r="L10" s="13"/>
      <c r="M10" s="17">
        <v>39706029623</v>
      </c>
      <c r="N10" s="13"/>
      <c r="O10" s="17">
        <v>53814579080</v>
      </c>
      <c r="P10" s="13"/>
      <c r="Q10" s="59">
        <v>-14108549457</v>
      </c>
      <c r="R10" s="59"/>
    </row>
    <row r="11" spans="1:24" ht="21.75" customHeight="1">
      <c r="A11" s="6" t="s">
        <v>29</v>
      </c>
      <c r="C11" s="17">
        <v>1</v>
      </c>
      <c r="D11" s="13"/>
      <c r="E11" s="17">
        <v>1</v>
      </c>
      <c r="F11" s="13"/>
      <c r="G11" s="17">
        <v>5336</v>
      </c>
      <c r="H11" s="13"/>
      <c r="I11" s="17">
        <f t="shared" si="0"/>
        <v>-5335</v>
      </c>
      <c r="J11" s="13"/>
      <c r="K11" s="17">
        <v>1</v>
      </c>
      <c r="L11" s="13"/>
      <c r="M11" s="17">
        <v>1</v>
      </c>
      <c r="N11" s="13"/>
      <c r="O11" s="17">
        <v>5336</v>
      </c>
      <c r="P11" s="13"/>
      <c r="Q11" s="59">
        <v>-5335</v>
      </c>
      <c r="R11" s="59"/>
    </row>
    <row r="12" spans="1:24" ht="21.75" customHeight="1">
      <c r="A12" s="6" t="s">
        <v>27</v>
      </c>
      <c r="C12" s="17">
        <v>2024291</v>
      </c>
      <c r="D12" s="13"/>
      <c r="E12" s="17">
        <v>19880995253</v>
      </c>
      <c r="F12" s="13"/>
      <c r="G12" s="17">
        <v>26984225145</v>
      </c>
      <c r="H12" s="13"/>
      <c r="I12" s="17">
        <f t="shared" si="0"/>
        <v>-7103229892</v>
      </c>
      <c r="J12" s="13"/>
      <c r="K12" s="17">
        <v>2024291</v>
      </c>
      <c r="L12" s="13"/>
      <c r="M12" s="17">
        <v>19880995253</v>
      </c>
      <c r="N12" s="13"/>
      <c r="O12" s="17">
        <v>26984225145</v>
      </c>
      <c r="P12" s="13"/>
      <c r="Q12" s="59">
        <v>-7103229892</v>
      </c>
      <c r="R12" s="59"/>
    </row>
    <row r="13" spans="1:24" ht="21.75" customHeight="1">
      <c r="A13" s="6" t="s">
        <v>28</v>
      </c>
      <c r="C13" s="17">
        <v>5541235</v>
      </c>
      <c r="D13" s="13"/>
      <c r="E13" s="17">
        <v>12356954050</v>
      </c>
      <c r="F13" s="13"/>
      <c r="G13" s="17">
        <f>12356954050+196381091</f>
        <v>12553335141</v>
      </c>
      <c r="H13" s="13"/>
      <c r="I13" s="17">
        <f t="shared" si="0"/>
        <v>-196381091</v>
      </c>
      <c r="J13" s="13"/>
      <c r="K13" s="17">
        <v>5541235</v>
      </c>
      <c r="L13" s="13"/>
      <c r="M13" s="17">
        <v>12356954050</v>
      </c>
      <c r="N13" s="13"/>
      <c r="O13" s="17">
        <v>12356954050</v>
      </c>
      <c r="P13" s="13"/>
      <c r="Q13" s="59">
        <v>0</v>
      </c>
      <c r="R13" s="59"/>
      <c r="X13" s="7"/>
    </row>
    <row r="14" spans="1:24" ht="21.75" customHeight="1">
      <c r="A14" s="6" t="s">
        <v>41</v>
      </c>
      <c r="C14" s="17">
        <v>13200000</v>
      </c>
      <c r="D14" s="13"/>
      <c r="E14" s="17">
        <v>41201384400</v>
      </c>
      <c r="F14" s="13"/>
      <c r="G14" s="17">
        <f>52656418980-17005412160</f>
        <v>35651006820</v>
      </c>
      <c r="H14" s="13"/>
      <c r="I14" s="17">
        <f>E14-G14+2</f>
        <v>5550377582</v>
      </c>
      <c r="J14" s="13"/>
      <c r="K14" s="17">
        <v>13200000</v>
      </c>
      <c r="L14" s="13"/>
      <c r="M14" s="17">
        <v>41201384400</v>
      </c>
      <c r="N14" s="13"/>
      <c r="O14" s="17">
        <v>52656418980</v>
      </c>
      <c r="P14" s="13"/>
      <c r="Q14" s="59">
        <v>-11455034580</v>
      </c>
      <c r="R14" s="59"/>
      <c r="X14" s="7"/>
    </row>
    <row r="15" spans="1:24" ht="21.75" customHeight="1">
      <c r="A15" s="6" t="s">
        <v>129</v>
      </c>
      <c r="C15" s="17">
        <v>0</v>
      </c>
      <c r="D15" s="13"/>
      <c r="E15" s="17">
        <v>0</v>
      </c>
      <c r="F15" s="13"/>
      <c r="G15" s="17">
        <v>0</v>
      </c>
      <c r="H15" s="13"/>
      <c r="I15" s="17">
        <v>0</v>
      </c>
      <c r="J15" s="13"/>
      <c r="K15" s="17">
        <v>1500000</v>
      </c>
      <c r="L15" s="13"/>
      <c r="M15" s="17">
        <v>5819608384</v>
      </c>
      <c r="N15" s="13"/>
      <c r="O15" s="17">
        <v>7231713750</v>
      </c>
      <c r="P15" s="13"/>
      <c r="Q15" s="59">
        <v>-1412105366</v>
      </c>
      <c r="R15" s="59"/>
      <c r="X15" s="7"/>
    </row>
    <row r="16" spans="1:24" ht="21.75" customHeight="1">
      <c r="A16" s="6" t="s">
        <v>22</v>
      </c>
      <c r="C16" s="17">
        <v>0</v>
      </c>
      <c r="D16" s="13"/>
      <c r="E16" s="17">
        <v>0</v>
      </c>
      <c r="F16" s="13"/>
      <c r="G16" s="17">
        <v>0</v>
      </c>
      <c r="H16" s="13"/>
      <c r="I16" s="17">
        <v>0</v>
      </c>
      <c r="J16" s="13"/>
      <c r="K16" s="17">
        <v>90117</v>
      </c>
      <c r="L16" s="13"/>
      <c r="M16" s="17">
        <v>21741261104</v>
      </c>
      <c r="N16" s="13"/>
      <c r="O16" s="17">
        <v>23984364420</v>
      </c>
      <c r="P16" s="13"/>
      <c r="Q16" s="59">
        <v>-2243103316</v>
      </c>
      <c r="R16" s="59"/>
      <c r="X16" s="7"/>
    </row>
    <row r="17" spans="1:24" ht="21.75" customHeight="1">
      <c r="A17" s="6" t="s">
        <v>21</v>
      </c>
      <c r="C17" s="17">
        <v>0</v>
      </c>
      <c r="D17" s="13"/>
      <c r="E17" s="17">
        <v>0</v>
      </c>
      <c r="F17" s="13"/>
      <c r="G17" s="17">
        <v>0</v>
      </c>
      <c r="H17" s="13"/>
      <c r="I17" s="17">
        <v>0</v>
      </c>
      <c r="J17" s="13"/>
      <c r="K17" s="17">
        <v>3261218</v>
      </c>
      <c r="L17" s="13"/>
      <c r="M17" s="17">
        <v>61812563335</v>
      </c>
      <c r="N17" s="13"/>
      <c r="O17" s="17">
        <v>68175343035</v>
      </c>
      <c r="P17" s="13"/>
      <c r="Q17" s="59">
        <v>-6362779700</v>
      </c>
      <c r="R17" s="59"/>
      <c r="X17" s="7"/>
    </row>
    <row r="18" spans="1:24" ht="21.75" customHeight="1">
      <c r="A18" s="6" t="s">
        <v>130</v>
      </c>
      <c r="C18" s="17">
        <v>0</v>
      </c>
      <c r="D18" s="13"/>
      <c r="E18" s="17">
        <v>0</v>
      </c>
      <c r="F18" s="13"/>
      <c r="G18" s="17">
        <v>0</v>
      </c>
      <c r="H18" s="13"/>
      <c r="I18" s="17">
        <v>0</v>
      </c>
      <c r="J18" s="13"/>
      <c r="K18" s="17">
        <v>4815267</v>
      </c>
      <c r="L18" s="13"/>
      <c r="M18" s="17">
        <v>25464798101</v>
      </c>
      <c r="N18" s="13"/>
      <c r="O18" s="17">
        <v>27523042927</v>
      </c>
      <c r="P18" s="13"/>
      <c r="Q18" s="59">
        <v>-2058244826</v>
      </c>
      <c r="R18" s="59"/>
      <c r="X18" s="7"/>
    </row>
    <row r="19" spans="1:24" ht="21.75" customHeight="1">
      <c r="A19" s="6" t="s">
        <v>39</v>
      </c>
      <c r="C19" s="17">
        <v>0</v>
      </c>
      <c r="D19" s="13"/>
      <c r="E19" s="17">
        <v>0</v>
      </c>
      <c r="F19" s="13"/>
      <c r="G19" s="17">
        <v>0</v>
      </c>
      <c r="H19" s="13"/>
      <c r="I19" s="17">
        <v>0</v>
      </c>
      <c r="J19" s="13"/>
      <c r="K19" s="17">
        <v>7200000</v>
      </c>
      <c r="L19" s="13"/>
      <c r="M19" s="17">
        <v>22489387333</v>
      </c>
      <c r="N19" s="13"/>
      <c r="O19" s="17">
        <v>25035745609</v>
      </c>
      <c r="P19" s="13"/>
      <c r="Q19" s="59">
        <v>-2546358276</v>
      </c>
      <c r="R19" s="59"/>
      <c r="X19" s="7"/>
    </row>
    <row r="20" spans="1:24" ht="21.75" customHeight="1">
      <c r="A20" s="6" t="s">
        <v>32</v>
      </c>
      <c r="C20" s="17">
        <v>0</v>
      </c>
      <c r="D20" s="13"/>
      <c r="E20" s="17">
        <v>0</v>
      </c>
      <c r="F20" s="13"/>
      <c r="G20" s="17">
        <v>0</v>
      </c>
      <c r="H20" s="13"/>
      <c r="I20" s="17">
        <v>0</v>
      </c>
      <c r="J20" s="13"/>
      <c r="K20" s="17">
        <v>4000000</v>
      </c>
      <c r="L20" s="13"/>
      <c r="M20" s="17">
        <v>21391956116</v>
      </c>
      <c r="N20" s="13"/>
      <c r="O20" s="17">
        <v>23658389989</v>
      </c>
      <c r="P20" s="13"/>
      <c r="Q20" s="59">
        <v>-2266433873</v>
      </c>
      <c r="R20" s="59"/>
      <c r="X20" s="7"/>
    </row>
    <row r="21" spans="1:24" ht="21.75" customHeight="1">
      <c r="A21" s="6" t="s">
        <v>33</v>
      </c>
      <c r="C21" s="17">
        <v>0</v>
      </c>
      <c r="D21" s="13"/>
      <c r="E21" s="17">
        <v>0</v>
      </c>
      <c r="F21" s="13"/>
      <c r="G21" s="17">
        <v>0</v>
      </c>
      <c r="H21" s="13"/>
      <c r="I21" s="17">
        <v>0</v>
      </c>
      <c r="J21" s="13"/>
      <c r="K21" s="17">
        <v>200000</v>
      </c>
      <c r="L21" s="13"/>
      <c r="M21" s="17">
        <v>2572601426</v>
      </c>
      <c r="N21" s="13"/>
      <c r="O21" s="17">
        <v>4361891400</v>
      </c>
      <c r="P21" s="13"/>
      <c r="Q21" s="59">
        <v>-1789289974</v>
      </c>
      <c r="R21" s="59"/>
      <c r="X21" s="7"/>
    </row>
    <row r="22" spans="1:24" ht="21.75" customHeight="1">
      <c r="A22" s="6" t="s">
        <v>49</v>
      </c>
      <c r="C22" s="17">
        <v>0</v>
      </c>
      <c r="D22" s="13"/>
      <c r="E22" s="17">
        <v>0</v>
      </c>
      <c r="F22" s="13"/>
      <c r="G22" s="17">
        <v>0</v>
      </c>
      <c r="H22" s="13"/>
      <c r="I22" s="17">
        <v>0</v>
      </c>
      <c r="J22" s="13"/>
      <c r="K22" s="17">
        <v>2360377</v>
      </c>
      <c r="L22" s="13"/>
      <c r="M22" s="17">
        <v>8301276934</v>
      </c>
      <c r="N22" s="13"/>
      <c r="O22" s="17">
        <v>15660793137</v>
      </c>
      <c r="P22" s="13"/>
      <c r="Q22" s="59">
        <v>-7359516203</v>
      </c>
      <c r="R22" s="59"/>
      <c r="X22" s="7"/>
    </row>
    <row r="23" spans="1:24" ht="21.75" customHeight="1">
      <c r="A23" s="6" t="s">
        <v>131</v>
      </c>
      <c r="C23" s="17">
        <v>0</v>
      </c>
      <c r="D23" s="13"/>
      <c r="E23" s="17">
        <v>0</v>
      </c>
      <c r="F23" s="13"/>
      <c r="G23" s="17">
        <v>0</v>
      </c>
      <c r="H23" s="13"/>
      <c r="I23" s="17">
        <v>0</v>
      </c>
      <c r="J23" s="13"/>
      <c r="K23" s="17">
        <v>1750000</v>
      </c>
      <c r="L23" s="13"/>
      <c r="M23" s="17">
        <v>6504443462</v>
      </c>
      <c r="N23" s="13"/>
      <c r="O23" s="17">
        <v>6610432500</v>
      </c>
      <c r="P23" s="13"/>
      <c r="Q23" s="59">
        <v>-105989038</v>
      </c>
      <c r="R23" s="59"/>
      <c r="X23" s="7"/>
    </row>
    <row r="24" spans="1:24" ht="21.75" customHeight="1">
      <c r="A24" s="6" t="s">
        <v>30</v>
      </c>
      <c r="C24" s="17">
        <v>0</v>
      </c>
      <c r="D24" s="13"/>
      <c r="E24" s="17">
        <v>0</v>
      </c>
      <c r="F24" s="13"/>
      <c r="G24" s="17">
        <v>0</v>
      </c>
      <c r="H24" s="13"/>
      <c r="I24" s="17">
        <v>0</v>
      </c>
      <c r="J24" s="13"/>
      <c r="K24" s="17">
        <v>200000</v>
      </c>
      <c r="L24" s="13"/>
      <c r="M24" s="17">
        <v>2011957210</v>
      </c>
      <c r="N24" s="13"/>
      <c r="O24" s="17">
        <v>2248541094</v>
      </c>
      <c r="P24" s="13"/>
      <c r="Q24" s="59">
        <v>-236583884</v>
      </c>
      <c r="R24" s="59"/>
    </row>
    <row r="25" spans="1:24" ht="21.75" customHeight="1">
      <c r="A25" s="6" t="s">
        <v>132</v>
      </c>
      <c r="C25" s="17">
        <v>0</v>
      </c>
      <c r="D25" s="13"/>
      <c r="E25" s="17">
        <v>0</v>
      </c>
      <c r="F25" s="13"/>
      <c r="G25" s="17">
        <v>0</v>
      </c>
      <c r="H25" s="13"/>
      <c r="I25" s="17">
        <v>0</v>
      </c>
      <c r="J25" s="13"/>
      <c r="K25" s="17">
        <v>34753248</v>
      </c>
      <c r="L25" s="13"/>
      <c r="M25" s="17">
        <v>40630324207</v>
      </c>
      <c r="N25" s="13"/>
      <c r="O25" s="17">
        <v>44150383770</v>
      </c>
      <c r="P25" s="13"/>
      <c r="Q25" s="59">
        <v>-3520059563</v>
      </c>
      <c r="R25" s="59"/>
    </row>
    <row r="26" spans="1:24" ht="21.75" customHeight="1">
      <c r="A26" s="6" t="s">
        <v>23</v>
      </c>
      <c r="C26" s="17">
        <v>0</v>
      </c>
      <c r="D26" s="13"/>
      <c r="E26" s="17">
        <v>0</v>
      </c>
      <c r="F26" s="13"/>
      <c r="G26" s="17">
        <v>0</v>
      </c>
      <c r="H26" s="13"/>
      <c r="I26" s="17">
        <v>0</v>
      </c>
      <c r="J26" s="13"/>
      <c r="K26" s="17">
        <v>500000</v>
      </c>
      <c r="L26" s="13"/>
      <c r="M26" s="17">
        <v>20114601771</v>
      </c>
      <c r="N26" s="13"/>
      <c r="O26" s="17">
        <v>23216037739</v>
      </c>
      <c r="P26" s="13"/>
      <c r="Q26" s="59">
        <v>-3101435968</v>
      </c>
      <c r="R26" s="59"/>
    </row>
    <row r="27" spans="1:24" ht="21.75" customHeight="1">
      <c r="A27" s="6" t="s">
        <v>24</v>
      </c>
      <c r="C27" s="17">
        <v>0</v>
      </c>
      <c r="D27" s="13"/>
      <c r="E27" s="17">
        <v>0</v>
      </c>
      <c r="F27" s="13"/>
      <c r="G27" s="17">
        <v>0</v>
      </c>
      <c r="H27" s="13"/>
      <c r="I27" s="17">
        <v>0</v>
      </c>
      <c r="J27" s="13"/>
      <c r="K27" s="17">
        <v>3800000</v>
      </c>
      <c r="L27" s="13"/>
      <c r="M27" s="17">
        <v>26932790794</v>
      </c>
      <c r="N27" s="13"/>
      <c r="O27" s="17">
        <v>31012371859</v>
      </c>
      <c r="P27" s="13"/>
      <c r="Q27" s="59">
        <v>-4079581065</v>
      </c>
      <c r="R27" s="59"/>
    </row>
    <row r="28" spans="1:24" ht="21.75" customHeight="1">
      <c r="A28" s="8" t="s">
        <v>46</v>
      </c>
      <c r="C28" s="19">
        <v>0</v>
      </c>
      <c r="D28" s="13"/>
      <c r="E28" s="19">
        <v>0</v>
      </c>
      <c r="F28" s="13"/>
      <c r="G28" s="19">
        <v>0</v>
      </c>
      <c r="H28" s="13"/>
      <c r="I28" s="19">
        <v>0</v>
      </c>
      <c r="J28" s="13"/>
      <c r="K28" s="19">
        <v>4000001</v>
      </c>
      <c r="L28" s="13"/>
      <c r="M28" s="19">
        <v>24159391307</v>
      </c>
      <c r="N28" s="13"/>
      <c r="O28" s="19">
        <v>26242926517</v>
      </c>
      <c r="P28" s="13"/>
      <c r="Q28" s="60">
        <v>-2083535210</v>
      </c>
      <c r="R28" s="60"/>
    </row>
    <row r="29" spans="1:24" ht="21.75" customHeight="1">
      <c r="A29" s="9" t="s">
        <v>52</v>
      </c>
      <c r="C29" s="20">
        <v>30916180</v>
      </c>
      <c r="D29" s="13"/>
      <c r="E29" s="20">
        <v>134536320468</v>
      </c>
      <c r="F29" s="13"/>
      <c r="G29" s="20">
        <v>174291501053</v>
      </c>
      <c r="H29" s="13"/>
      <c r="I29" s="20">
        <f>SUM(I8:I28)</f>
        <v>-3739572867</v>
      </c>
      <c r="J29" s="13"/>
      <c r="K29" s="20">
        <v>99446408</v>
      </c>
      <c r="L29" s="13"/>
      <c r="M29" s="20">
        <v>427925677471</v>
      </c>
      <c r="N29" s="13"/>
      <c r="O29" s="20">
        <v>506420420550</v>
      </c>
      <c r="P29" s="13"/>
      <c r="Q29" s="61">
        <v>-78494743079</v>
      </c>
      <c r="R29" s="61"/>
    </row>
    <row r="32" spans="1:24">
      <c r="I32" s="26"/>
    </row>
    <row r="33" spans="5:17">
      <c r="Q33" s="27"/>
    </row>
    <row r="35" spans="5:17">
      <c r="E35" s="26"/>
      <c r="G35" s="26"/>
      <c r="I35" s="26"/>
    </row>
    <row r="36" spans="5:17">
      <c r="E36" s="26"/>
      <c r="Q36" s="26"/>
    </row>
    <row r="37" spans="5:17">
      <c r="E37" s="26"/>
    </row>
    <row r="38" spans="5:17">
      <c r="E38" s="26"/>
      <c r="Q38" s="26"/>
    </row>
    <row r="39" spans="5:17">
      <c r="E39" s="26"/>
      <c r="I39" s="26"/>
    </row>
    <row r="45" spans="5:17">
      <c r="E45" s="26">
        <f>E39-G35</f>
        <v>0</v>
      </c>
    </row>
  </sheetData>
  <mergeCells count="30">
    <mergeCell ref="Q28:R28"/>
    <mergeCell ref="Q29:R29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6"/>
  <sheetViews>
    <sheetView rightToLeft="1" tabSelected="1" workbookViewId="0">
      <selection activeCell="L55" sqref="L55"/>
    </sheetView>
  </sheetViews>
  <sheetFormatPr defaultRowHeight="12.75"/>
  <cols>
    <col min="1" max="2" width="2.5703125" customWidth="1"/>
    <col min="3" max="3" width="23.42578125" customWidth="1"/>
    <col min="4" max="5" width="1.28515625" style="12" customWidth="1"/>
    <col min="6" max="6" width="11.7109375" style="13" customWidth="1"/>
    <col min="7" max="7" width="1.28515625" style="13" customWidth="1"/>
    <col min="8" max="8" width="20.85546875" style="13" bestFit="1" customWidth="1"/>
    <col min="9" max="9" width="1.28515625" style="13" customWidth="1"/>
    <col min="10" max="10" width="17.5703125" style="13" bestFit="1" customWidth="1"/>
    <col min="11" max="11" width="1.28515625" style="13" customWidth="1"/>
    <col min="12" max="12" width="11" style="13" bestFit="1" customWidth="1"/>
    <col min="13" max="13" width="1.28515625" style="13" customWidth="1"/>
    <col min="14" max="14" width="14.85546875" style="13" bestFit="1" customWidth="1"/>
    <col min="15" max="15" width="1.28515625" style="13" customWidth="1"/>
    <col min="16" max="16" width="14.42578125" style="13" bestFit="1" customWidth="1"/>
    <col min="17" max="17" width="1.28515625" style="13" customWidth="1"/>
    <col min="18" max="18" width="15.85546875" style="13" bestFit="1" customWidth="1"/>
    <col min="19" max="19" width="1.28515625" style="13" customWidth="1"/>
    <col min="20" max="20" width="14.85546875" style="13" bestFit="1" customWidth="1"/>
    <col min="21" max="21" width="1.28515625" style="13" customWidth="1"/>
    <col min="22" max="22" width="16.140625" style="13" bestFit="1" customWidth="1"/>
    <col min="23" max="23" width="1.28515625" style="13" customWidth="1"/>
    <col min="24" max="24" width="17.85546875" style="13" bestFit="1" customWidth="1"/>
    <col min="25" max="25" width="1.28515625" style="13" customWidth="1"/>
    <col min="26" max="26" width="16.85546875" style="13" customWidth="1"/>
    <col min="27" max="27" width="1.28515625" style="13" customWidth="1"/>
    <col min="28" max="28" width="18.28515625" style="13" bestFit="1" customWidth="1"/>
    <col min="29" max="29" width="0.28515625" customWidth="1"/>
    <col min="30" max="30" width="21.5703125" customWidth="1"/>
  </cols>
  <sheetData>
    <row r="1" spans="1:30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30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30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30" ht="14.45" customHeight="1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30" ht="14.45" customHeight="1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30" ht="14.45" customHeight="1">
      <c r="F6" s="41" t="s">
        <v>7</v>
      </c>
      <c r="G6" s="41"/>
      <c r="H6" s="41"/>
      <c r="I6" s="41"/>
      <c r="J6" s="41"/>
      <c r="L6" s="41" t="s">
        <v>8</v>
      </c>
      <c r="M6" s="41"/>
      <c r="N6" s="41"/>
      <c r="O6" s="41"/>
      <c r="P6" s="41"/>
      <c r="Q6" s="41"/>
      <c r="R6" s="41"/>
      <c r="T6" s="41" t="s">
        <v>9</v>
      </c>
      <c r="U6" s="41"/>
      <c r="V6" s="41"/>
      <c r="W6" s="41"/>
      <c r="X6" s="41"/>
      <c r="Y6" s="41"/>
      <c r="Z6" s="41"/>
      <c r="AA6" s="41"/>
      <c r="AB6" s="41"/>
    </row>
    <row r="7" spans="1:30" ht="14.45" customHeight="1">
      <c r="F7" s="14"/>
      <c r="G7" s="14"/>
      <c r="H7" s="14"/>
      <c r="I7" s="14"/>
      <c r="J7" s="14"/>
      <c r="L7" s="42" t="s">
        <v>10</v>
      </c>
      <c r="M7" s="42"/>
      <c r="N7" s="42"/>
      <c r="O7" s="14"/>
      <c r="P7" s="42" t="s">
        <v>11</v>
      </c>
      <c r="Q7" s="42"/>
      <c r="R7" s="42"/>
      <c r="T7" s="14"/>
      <c r="U7" s="14"/>
      <c r="V7" s="14"/>
      <c r="W7" s="14"/>
      <c r="X7" s="14"/>
      <c r="Y7" s="14"/>
      <c r="Z7" s="14"/>
      <c r="AA7" s="14"/>
      <c r="AB7" s="14"/>
    </row>
    <row r="8" spans="1:30" ht="14.45" customHeight="1">
      <c r="A8" s="41" t="s">
        <v>12</v>
      </c>
      <c r="B8" s="41"/>
      <c r="C8" s="41"/>
      <c r="E8" s="41" t="s">
        <v>13</v>
      </c>
      <c r="F8" s="41"/>
      <c r="H8" s="2" t="s">
        <v>14</v>
      </c>
      <c r="J8" s="2" t="s">
        <v>15</v>
      </c>
      <c r="L8" s="4" t="s">
        <v>13</v>
      </c>
      <c r="M8" s="14"/>
      <c r="N8" s="4" t="s">
        <v>14</v>
      </c>
      <c r="P8" s="4" t="s">
        <v>13</v>
      </c>
      <c r="Q8" s="14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43" t="s">
        <v>19</v>
      </c>
      <c r="B9" s="43"/>
      <c r="C9" s="43"/>
      <c r="E9" s="44">
        <v>15764000</v>
      </c>
      <c r="F9" s="44"/>
      <c r="H9" s="15">
        <v>60589935327</v>
      </c>
      <c r="J9" s="15">
        <v>54469629799.199997</v>
      </c>
      <c r="L9" s="15">
        <v>0</v>
      </c>
      <c r="N9" s="15">
        <v>0</v>
      </c>
      <c r="P9" s="15">
        <v>0</v>
      </c>
      <c r="R9" s="15">
        <v>0</v>
      </c>
      <c r="T9" s="15">
        <v>15764000</v>
      </c>
      <c r="V9" s="15">
        <v>4865</v>
      </c>
      <c r="X9" s="15">
        <v>60589935327</v>
      </c>
      <c r="Z9" s="15">
        <v>76235543433</v>
      </c>
      <c r="AB9" s="18">
        <f>Z9/2866646305267*100</f>
        <v>2.6593983112925197</v>
      </c>
      <c r="AD9" s="30"/>
    </row>
    <row r="10" spans="1:30" ht="21.75" customHeight="1">
      <c r="A10" s="45" t="s">
        <v>20</v>
      </c>
      <c r="B10" s="45"/>
      <c r="C10" s="45"/>
      <c r="E10" s="46">
        <v>6019338</v>
      </c>
      <c r="F10" s="46"/>
      <c r="H10" s="17">
        <v>63660548172</v>
      </c>
      <c r="J10" s="17">
        <v>61031933976.779999</v>
      </c>
      <c r="L10" s="17">
        <v>12339643</v>
      </c>
      <c r="N10" s="17">
        <v>0</v>
      </c>
      <c r="P10" s="17">
        <v>0</v>
      </c>
      <c r="R10" s="17">
        <v>0</v>
      </c>
      <c r="T10" s="17">
        <v>18358981</v>
      </c>
      <c r="V10" s="17">
        <v>4144</v>
      </c>
      <c r="X10" s="17">
        <v>63660548172</v>
      </c>
      <c r="Z10" s="17">
        <v>75626943541.279205</v>
      </c>
      <c r="AB10" s="18">
        <f t="shared" ref="AB10:AB41" si="0">Z10/2866646305267*100</f>
        <v>2.638167931716128</v>
      </c>
    </row>
    <row r="11" spans="1:30" ht="21.75" customHeight="1">
      <c r="A11" s="45" t="s">
        <v>21</v>
      </c>
      <c r="B11" s="45"/>
      <c r="C11" s="45"/>
      <c r="E11" s="46">
        <v>3838782</v>
      </c>
      <c r="F11" s="46"/>
      <c r="H11" s="17">
        <v>48391892132</v>
      </c>
      <c r="J11" s="17">
        <v>66550015349.424004</v>
      </c>
      <c r="L11" s="17">
        <v>0</v>
      </c>
      <c r="N11" s="17">
        <v>0</v>
      </c>
      <c r="P11" s="17">
        <v>0</v>
      </c>
      <c r="R11" s="17">
        <v>0</v>
      </c>
      <c r="T11" s="17">
        <v>3838782</v>
      </c>
      <c r="V11" s="17">
        <v>23720</v>
      </c>
      <c r="X11" s="17">
        <v>48391892132</v>
      </c>
      <c r="Z11" s="17">
        <v>90514126381.212006</v>
      </c>
      <c r="AB11" s="18">
        <f t="shared" si="0"/>
        <v>3.1574919520035278</v>
      </c>
    </row>
    <row r="12" spans="1:30" ht="21.75" customHeight="1">
      <c r="A12" s="45" t="s">
        <v>22</v>
      </c>
      <c r="B12" s="45"/>
      <c r="C12" s="45"/>
      <c r="E12" s="46">
        <v>558213</v>
      </c>
      <c r="F12" s="46"/>
      <c r="H12" s="17">
        <v>90554026104</v>
      </c>
      <c r="J12" s="17">
        <v>139078038807.396</v>
      </c>
      <c r="L12" s="17">
        <v>0</v>
      </c>
      <c r="N12" s="17">
        <v>0</v>
      </c>
      <c r="P12" s="17">
        <v>0</v>
      </c>
      <c r="R12" s="17">
        <v>0</v>
      </c>
      <c r="T12" s="17">
        <v>558213</v>
      </c>
      <c r="V12" s="17">
        <v>282400</v>
      </c>
      <c r="X12" s="17">
        <v>90554026104</v>
      </c>
      <c r="Z12" s="17">
        <v>156701397060.35999</v>
      </c>
      <c r="AB12" s="18">
        <f t="shared" si="0"/>
        <v>5.466366631015708</v>
      </c>
    </row>
    <row r="13" spans="1:30" ht="21.75" customHeight="1">
      <c r="A13" s="45" t="s">
        <v>23</v>
      </c>
      <c r="B13" s="45"/>
      <c r="C13" s="45"/>
      <c r="E13" s="46">
        <v>1899999</v>
      </c>
      <c r="F13" s="46"/>
      <c r="H13" s="17">
        <v>39745878982</v>
      </c>
      <c r="J13" s="17">
        <v>65424360366.108002</v>
      </c>
      <c r="L13" s="17">
        <v>485797</v>
      </c>
      <c r="N13" s="17">
        <v>21654599969</v>
      </c>
      <c r="P13" s="17">
        <v>0</v>
      </c>
      <c r="R13" s="17">
        <v>0</v>
      </c>
      <c r="T13" s="17">
        <v>2385796</v>
      </c>
      <c r="V13" s="17">
        <v>44470</v>
      </c>
      <c r="X13" s="17">
        <v>61400478951</v>
      </c>
      <c r="Z13" s="17">
        <v>105465074848.686</v>
      </c>
      <c r="AB13" s="18">
        <f t="shared" si="0"/>
        <v>3.679040370446502</v>
      </c>
    </row>
    <row r="14" spans="1:30" ht="21.75" customHeight="1">
      <c r="A14" s="45" t="s">
        <v>24</v>
      </c>
      <c r="B14" s="45"/>
      <c r="C14" s="45"/>
      <c r="E14" s="46">
        <v>23350000</v>
      </c>
      <c r="F14" s="46"/>
      <c r="H14" s="17">
        <v>136036692231</v>
      </c>
      <c r="J14" s="17">
        <v>133463638125</v>
      </c>
      <c r="L14" s="17">
        <v>0</v>
      </c>
      <c r="N14" s="17">
        <v>0</v>
      </c>
      <c r="P14" s="17">
        <v>0</v>
      </c>
      <c r="R14" s="17">
        <v>0</v>
      </c>
      <c r="T14" s="17">
        <v>23350000</v>
      </c>
      <c r="V14" s="17">
        <v>7320</v>
      </c>
      <c r="X14" s="17">
        <v>136036692231</v>
      </c>
      <c r="Z14" s="17">
        <v>169905014100</v>
      </c>
      <c r="AB14" s="18">
        <f t="shared" si="0"/>
        <v>5.9269611946136136</v>
      </c>
    </row>
    <row r="15" spans="1:30" ht="21.75" customHeight="1">
      <c r="A15" s="45" t="s">
        <v>25</v>
      </c>
      <c r="B15" s="45"/>
      <c r="C15" s="45"/>
      <c r="E15" s="46">
        <v>100000</v>
      </c>
      <c r="F15" s="46"/>
      <c r="H15" s="17">
        <v>2712460680</v>
      </c>
      <c r="J15" s="17">
        <v>2857893750</v>
      </c>
      <c r="L15" s="17">
        <v>0</v>
      </c>
      <c r="N15" s="17">
        <v>0</v>
      </c>
      <c r="P15" s="17">
        <v>-100000</v>
      </c>
      <c r="R15" s="17">
        <v>3165004357</v>
      </c>
      <c r="T15" s="17">
        <v>0</v>
      </c>
      <c r="V15" s="17">
        <v>0</v>
      </c>
      <c r="X15" s="17">
        <v>0</v>
      </c>
      <c r="Z15" s="17">
        <v>0</v>
      </c>
      <c r="AB15" s="18">
        <f t="shared" si="0"/>
        <v>0</v>
      </c>
    </row>
    <row r="16" spans="1:30" ht="21.75" customHeight="1">
      <c r="A16" s="45" t="s">
        <v>26</v>
      </c>
      <c r="B16" s="45"/>
      <c r="C16" s="45"/>
      <c r="E16" s="46">
        <v>12957177</v>
      </c>
      <c r="F16" s="46"/>
      <c r="H16" s="17">
        <v>61103847427</v>
      </c>
      <c r="J16" s="17">
        <v>86554149674.832001</v>
      </c>
      <c r="L16" s="17">
        <v>0</v>
      </c>
      <c r="N16" s="17">
        <v>0</v>
      </c>
      <c r="P16" s="17">
        <v>-2927404</v>
      </c>
      <c r="R16" s="17">
        <v>18225952784</v>
      </c>
      <c r="T16" s="17">
        <v>10029773</v>
      </c>
      <c r="V16" s="17">
        <v>6750</v>
      </c>
      <c r="X16" s="17">
        <v>47298707053</v>
      </c>
      <c r="Z16" s="17">
        <v>67298146991.887497</v>
      </c>
      <c r="AB16" s="18">
        <f t="shared" si="0"/>
        <v>2.3476264535404319</v>
      </c>
    </row>
    <row r="17" spans="1:28" ht="21.75" customHeight="1">
      <c r="A17" s="45" t="s">
        <v>27</v>
      </c>
      <c r="B17" s="45"/>
      <c r="C17" s="45"/>
      <c r="E17" s="46">
        <v>6890032</v>
      </c>
      <c r="F17" s="46"/>
      <c r="H17" s="17">
        <v>87422691019</v>
      </c>
      <c r="J17" s="17">
        <v>64997354578.103996</v>
      </c>
      <c r="L17" s="17">
        <v>0</v>
      </c>
      <c r="N17" s="17">
        <v>0</v>
      </c>
      <c r="P17" s="17">
        <v>-2024291</v>
      </c>
      <c r="R17" s="17">
        <v>19880995253</v>
      </c>
      <c r="T17" s="17">
        <v>4865741</v>
      </c>
      <c r="V17" s="17">
        <v>12010</v>
      </c>
      <c r="X17" s="17">
        <v>61737909494</v>
      </c>
      <c r="Z17" s="17">
        <v>58089845991.010498</v>
      </c>
      <c r="AB17" s="18">
        <f t="shared" si="0"/>
        <v>2.0264043696035952</v>
      </c>
    </row>
    <row r="18" spans="1:28" ht="21.75" customHeight="1">
      <c r="A18" s="45" t="s">
        <v>28</v>
      </c>
      <c r="B18" s="45"/>
      <c r="C18" s="45"/>
      <c r="E18" s="46">
        <v>5541235</v>
      </c>
      <c r="F18" s="46"/>
      <c r="H18" s="17">
        <v>12356954050</v>
      </c>
      <c r="J18" s="17">
        <v>12553335141.3382</v>
      </c>
      <c r="L18" s="17">
        <v>0</v>
      </c>
      <c r="N18" s="17">
        <v>0</v>
      </c>
      <c r="P18" s="17">
        <v>-5541235</v>
      </c>
      <c r="R18" s="17">
        <v>0</v>
      </c>
      <c r="T18" s="17">
        <v>0</v>
      </c>
      <c r="V18" s="17">
        <v>0</v>
      </c>
      <c r="X18" s="17">
        <v>0</v>
      </c>
      <c r="Z18" s="17">
        <v>0</v>
      </c>
      <c r="AB18" s="18">
        <f t="shared" si="0"/>
        <v>0</v>
      </c>
    </row>
    <row r="19" spans="1:28" ht="21.75" customHeight="1">
      <c r="A19" s="45" t="s">
        <v>29</v>
      </c>
      <c r="B19" s="45"/>
      <c r="C19" s="45"/>
      <c r="E19" s="46">
        <v>13196289</v>
      </c>
      <c r="F19" s="46"/>
      <c r="H19" s="17">
        <v>70934156792</v>
      </c>
      <c r="J19" s="17">
        <v>56367062332.693604</v>
      </c>
      <c r="L19" s="17">
        <v>0</v>
      </c>
      <c r="N19" s="17">
        <v>0</v>
      </c>
      <c r="P19" s="17">
        <v>-1</v>
      </c>
      <c r="R19" s="17">
        <v>1</v>
      </c>
      <c r="T19" s="17">
        <v>13196288</v>
      </c>
      <c r="V19" s="17">
        <v>4872</v>
      </c>
      <c r="X19" s="17">
        <v>70934151417</v>
      </c>
      <c r="Z19" s="17">
        <v>63909775860.940804</v>
      </c>
      <c r="AB19" s="18">
        <f t="shared" si="0"/>
        <v>2.2294266210490252</v>
      </c>
    </row>
    <row r="20" spans="1:28" ht="21.75" customHeight="1">
      <c r="A20" s="45" t="s">
        <v>30</v>
      </c>
      <c r="B20" s="45"/>
      <c r="C20" s="45"/>
      <c r="E20" s="46">
        <v>14341989</v>
      </c>
      <c r="F20" s="46"/>
      <c r="H20" s="17">
        <v>73498881312</v>
      </c>
      <c r="J20" s="17">
        <v>132729450280.339</v>
      </c>
      <c r="L20" s="17">
        <v>0</v>
      </c>
      <c r="N20" s="17">
        <v>0</v>
      </c>
      <c r="P20" s="17">
        <v>0</v>
      </c>
      <c r="R20" s="17">
        <v>0</v>
      </c>
      <c r="T20" s="17">
        <v>14341989</v>
      </c>
      <c r="V20" s="17">
        <v>10930</v>
      </c>
      <c r="X20" s="17">
        <v>73498881312</v>
      </c>
      <c r="Z20" s="17">
        <v>155825230028.36801</v>
      </c>
      <c r="AB20" s="18">
        <f t="shared" si="0"/>
        <v>5.4358024476917262</v>
      </c>
    </row>
    <row r="21" spans="1:28" ht="21.75" customHeight="1">
      <c r="A21" s="45" t="s">
        <v>31</v>
      </c>
      <c r="B21" s="45"/>
      <c r="C21" s="45"/>
      <c r="E21" s="46">
        <v>13360388</v>
      </c>
      <c r="F21" s="46"/>
      <c r="H21" s="17">
        <v>68569778938</v>
      </c>
      <c r="J21" s="17">
        <v>82607158760.507996</v>
      </c>
      <c r="L21" s="17">
        <v>0</v>
      </c>
      <c r="N21" s="17">
        <v>0</v>
      </c>
      <c r="P21" s="17">
        <v>0</v>
      </c>
      <c r="R21" s="17">
        <v>0</v>
      </c>
      <c r="T21" s="17">
        <v>13360388</v>
      </c>
      <c r="V21" s="17">
        <v>7020</v>
      </c>
      <c r="X21" s="17">
        <v>68569778938</v>
      </c>
      <c r="Z21" s="17">
        <v>93231873713.628006</v>
      </c>
      <c r="AB21" s="18">
        <f t="shared" si="0"/>
        <v>3.2522977648944509</v>
      </c>
    </row>
    <row r="22" spans="1:28" ht="21.75" customHeight="1">
      <c r="A22" s="45" t="s">
        <v>32</v>
      </c>
      <c r="B22" s="45"/>
      <c r="C22" s="45"/>
      <c r="E22" s="46">
        <v>15196000</v>
      </c>
      <c r="F22" s="46"/>
      <c r="H22" s="17">
        <v>83207615327</v>
      </c>
      <c r="J22" s="17">
        <v>80059594140</v>
      </c>
      <c r="L22" s="17">
        <v>0</v>
      </c>
      <c r="N22" s="17">
        <v>0</v>
      </c>
      <c r="P22" s="17">
        <v>0</v>
      </c>
      <c r="R22" s="17">
        <v>0</v>
      </c>
      <c r="T22" s="17">
        <v>15196000</v>
      </c>
      <c r="V22" s="17">
        <v>7040</v>
      </c>
      <c r="X22" s="17">
        <v>83207615327</v>
      </c>
      <c r="Z22" s="17">
        <v>106343309952</v>
      </c>
      <c r="AB22" s="18">
        <f t="shared" si="0"/>
        <v>3.709676696305761</v>
      </c>
    </row>
    <row r="23" spans="1:28" ht="21.75" customHeight="1">
      <c r="A23" s="45" t="s">
        <v>33</v>
      </c>
      <c r="B23" s="45"/>
      <c r="C23" s="45"/>
      <c r="E23" s="46">
        <v>5535907</v>
      </c>
      <c r="F23" s="46"/>
      <c r="H23" s="17">
        <v>108122859864</v>
      </c>
      <c r="J23" s="17">
        <v>71428529226.483002</v>
      </c>
      <c r="L23" s="17">
        <v>0</v>
      </c>
      <c r="N23" s="17">
        <v>0</v>
      </c>
      <c r="P23" s="17">
        <v>0</v>
      </c>
      <c r="R23" s="17">
        <v>0</v>
      </c>
      <c r="T23" s="17">
        <v>5535907</v>
      </c>
      <c r="V23" s="17">
        <v>15210</v>
      </c>
      <c r="X23" s="17">
        <v>108122859864</v>
      </c>
      <c r="Z23" s="17">
        <v>83700148654.453506</v>
      </c>
      <c r="AB23" s="18">
        <f t="shared" si="0"/>
        <v>2.9197933662296598</v>
      </c>
    </row>
    <row r="24" spans="1:28" ht="21.75" customHeight="1">
      <c r="A24" s="45" t="s">
        <v>34</v>
      </c>
      <c r="B24" s="45"/>
      <c r="C24" s="45"/>
      <c r="E24" s="46">
        <v>1260362</v>
      </c>
      <c r="F24" s="46"/>
      <c r="H24" s="17">
        <v>70136037296</v>
      </c>
      <c r="J24" s="17">
        <v>144191984957.64899</v>
      </c>
      <c r="L24" s="17">
        <v>0</v>
      </c>
      <c r="N24" s="17">
        <v>0</v>
      </c>
      <c r="P24" s="17">
        <v>0</v>
      </c>
      <c r="R24" s="17">
        <v>0</v>
      </c>
      <c r="T24" s="17">
        <v>1260362</v>
      </c>
      <c r="V24" s="17">
        <v>142610</v>
      </c>
      <c r="X24" s="17">
        <v>70136037296</v>
      </c>
      <c r="Z24" s="17">
        <v>178670770482.32101</v>
      </c>
      <c r="AB24" s="18">
        <f t="shared" si="0"/>
        <v>6.2327455659263693</v>
      </c>
    </row>
    <row r="25" spans="1:28" ht="21.75" customHeight="1">
      <c r="A25" s="45" t="s">
        <v>35</v>
      </c>
      <c r="B25" s="45"/>
      <c r="C25" s="45"/>
      <c r="E25" s="46">
        <v>711458</v>
      </c>
      <c r="F25" s="46"/>
      <c r="H25" s="17">
        <v>48714893547</v>
      </c>
      <c r="J25" s="17">
        <v>83933442219.132004</v>
      </c>
      <c r="L25" s="17">
        <v>0</v>
      </c>
      <c r="N25" s="17">
        <v>0</v>
      </c>
      <c r="P25" s="17">
        <v>0</v>
      </c>
      <c r="R25" s="17">
        <v>0</v>
      </c>
      <c r="T25" s="17">
        <v>711458</v>
      </c>
      <c r="V25" s="17">
        <v>135240</v>
      </c>
      <c r="X25" s="17">
        <v>48714893547</v>
      </c>
      <c r="Z25" s="17">
        <v>95645085319.475998</v>
      </c>
      <c r="AB25" s="18">
        <f t="shared" si="0"/>
        <v>3.3364801630303531</v>
      </c>
    </row>
    <row r="26" spans="1:28" ht="21.75" customHeight="1">
      <c r="A26" s="45" t="s">
        <v>36</v>
      </c>
      <c r="B26" s="45"/>
      <c r="C26" s="45"/>
      <c r="E26" s="46">
        <v>24699999</v>
      </c>
      <c r="F26" s="46"/>
      <c r="H26" s="17">
        <v>55184287583</v>
      </c>
      <c r="J26" s="17">
        <v>66219532714.047096</v>
      </c>
      <c r="L26" s="17">
        <v>0</v>
      </c>
      <c r="N26" s="17">
        <v>0</v>
      </c>
      <c r="P26" s="17">
        <v>0</v>
      </c>
      <c r="R26" s="17">
        <v>0</v>
      </c>
      <c r="T26" s="17">
        <v>24699999</v>
      </c>
      <c r="V26" s="17">
        <v>3609</v>
      </c>
      <c r="X26" s="17">
        <v>55184287583</v>
      </c>
      <c r="Z26" s="17">
        <v>88611899727.473602</v>
      </c>
      <c r="AB26" s="18">
        <f t="shared" si="0"/>
        <v>3.0911347369455218</v>
      </c>
    </row>
    <row r="27" spans="1:28" ht="21.75" customHeight="1">
      <c r="A27" s="45" t="s">
        <v>37</v>
      </c>
      <c r="B27" s="45"/>
      <c r="C27" s="45"/>
      <c r="E27" s="46">
        <v>7123249</v>
      </c>
      <c r="F27" s="46"/>
      <c r="H27" s="17">
        <v>39402353425</v>
      </c>
      <c r="J27" s="17">
        <v>34767050432.0895</v>
      </c>
      <c r="L27" s="17">
        <v>0</v>
      </c>
      <c r="N27" s="17">
        <v>0</v>
      </c>
      <c r="P27" s="17">
        <v>-7123249</v>
      </c>
      <c r="R27" s="17">
        <v>39706029623</v>
      </c>
      <c r="T27" s="17">
        <v>0</v>
      </c>
      <c r="V27" s="17">
        <v>0</v>
      </c>
      <c r="X27" s="17">
        <v>0</v>
      </c>
      <c r="Z27" s="17">
        <v>0</v>
      </c>
      <c r="AB27" s="18">
        <f t="shared" si="0"/>
        <v>0</v>
      </c>
    </row>
    <row r="28" spans="1:28" ht="21.75" customHeight="1">
      <c r="A28" s="45" t="s">
        <v>38</v>
      </c>
      <c r="B28" s="45"/>
      <c r="C28" s="45"/>
      <c r="E28" s="46">
        <v>3598189</v>
      </c>
      <c r="F28" s="46"/>
      <c r="H28" s="17">
        <v>38214432006</v>
      </c>
      <c r="J28" s="17">
        <v>40381843664.830498</v>
      </c>
      <c r="L28" s="17">
        <v>250000</v>
      </c>
      <c r="N28" s="17">
        <v>3788512465</v>
      </c>
      <c r="P28" s="17">
        <v>0</v>
      </c>
      <c r="R28" s="17">
        <v>0</v>
      </c>
      <c r="T28" s="17">
        <v>3848189</v>
      </c>
      <c r="V28" s="17">
        <v>14970</v>
      </c>
      <c r="X28" s="17">
        <v>42002944471</v>
      </c>
      <c r="Z28" s="17">
        <v>57264625363.486504</v>
      </c>
      <c r="AB28" s="18">
        <f t="shared" si="0"/>
        <v>1.9976173990586839</v>
      </c>
    </row>
    <row r="29" spans="1:28" ht="21.75" customHeight="1">
      <c r="A29" s="45" t="s">
        <v>39</v>
      </c>
      <c r="B29" s="45"/>
      <c r="C29" s="45"/>
      <c r="E29" s="46">
        <v>51490851</v>
      </c>
      <c r="F29" s="46"/>
      <c r="H29" s="17">
        <v>109416575550</v>
      </c>
      <c r="J29" s="17">
        <v>114039022412.633</v>
      </c>
      <c r="L29" s="17">
        <v>7404858</v>
      </c>
      <c r="N29" s="17">
        <v>20018558596</v>
      </c>
      <c r="P29" s="17">
        <v>0</v>
      </c>
      <c r="R29" s="17">
        <v>0</v>
      </c>
      <c r="T29" s="17">
        <v>58895709</v>
      </c>
      <c r="V29" s="17">
        <v>2739</v>
      </c>
      <c r="X29" s="17">
        <v>129435134146</v>
      </c>
      <c r="Z29" s="17">
        <v>160355520636.642</v>
      </c>
      <c r="AB29" s="18">
        <f t="shared" si="0"/>
        <v>5.5938369634933549</v>
      </c>
    </row>
    <row r="30" spans="1:28" ht="21.75" customHeight="1">
      <c r="A30" s="45" t="s">
        <v>40</v>
      </c>
      <c r="B30" s="45"/>
      <c r="C30" s="45"/>
      <c r="E30" s="46">
        <v>5932246</v>
      </c>
      <c r="F30" s="46"/>
      <c r="H30" s="17">
        <v>55090078889</v>
      </c>
      <c r="J30" s="17">
        <v>43165667677.716003</v>
      </c>
      <c r="L30" s="17">
        <v>0</v>
      </c>
      <c r="N30" s="17">
        <v>0</v>
      </c>
      <c r="P30" s="17">
        <v>0</v>
      </c>
      <c r="R30" s="17">
        <v>0</v>
      </c>
      <c r="T30" s="17">
        <v>5932246</v>
      </c>
      <c r="V30" s="17">
        <v>8600</v>
      </c>
      <c r="X30" s="17">
        <v>55090078889</v>
      </c>
      <c r="Z30" s="17">
        <v>50713762572.18</v>
      </c>
      <c r="AB30" s="18">
        <f t="shared" si="0"/>
        <v>1.7690973064588278</v>
      </c>
    </row>
    <row r="31" spans="1:28" ht="21.75" customHeight="1">
      <c r="A31" s="45" t="s">
        <v>41</v>
      </c>
      <c r="B31" s="45"/>
      <c r="C31" s="45"/>
      <c r="E31" s="46">
        <v>13200000</v>
      </c>
      <c r="F31" s="46"/>
      <c r="H31" s="17">
        <v>51456047930</v>
      </c>
      <c r="J31" s="17">
        <v>35651006820</v>
      </c>
      <c r="L31" s="17">
        <v>0</v>
      </c>
      <c r="N31" s="17">
        <v>0</v>
      </c>
      <c r="P31" s="17">
        <v>-13200000</v>
      </c>
      <c r="R31" s="17">
        <v>41201384400</v>
      </c>
      <c r="T31" s="17">
        <v>0</v>
      </c>
      <c r="V31" s="17">
        <v>0</v>
      </c>
      <c r="X31" s="17">
        <v>0</v>
      </c>
      <c r="Z31" s="17">
        <v>0</v>
      </c>
      <c r="AB31" s="18">
        <f t="shared" si="0"/>
        <v>0</v>
      </c>
    </row>
    <row r="32" spans="1:28" ht="21.75" customHeight="1">
      <c r="A32" s="45" t="s">
        <v>42</v>
      </c>
      <c r="B32" s="45"/>
      <c r="C32" s="45"/>
      <c r="E32" s="46">
        <v>43274421</v>
      </c>
      <c r="F32" s="46"/>
      <c r="H32" s="17">
        <v>77697396018</v>
      </c>
      <c r="J32" s="17">
        <v>62847746702.968002</v>
      </c>
      <c r="L32" s="17">
        <v>0</v>
      </c>
      <c r="N32" s="17">
        <v>0</v>
      </c>
      <c r="P32" s="17">
        <v>0</v>
      </c>
      <c r="R32" s="17">
        <v>0</v>
      </c>
      <c r="T32" s="17">
        <v>43274421</v>
      </c>
      <c r="V32" s="17">
        <v>1669</v>
      </c>
      <c r="X32" s="17">
        <v>77697396018</v>
      </c>
      <c r="Z32" s="17">
        <v>71795269847.538498</v>
      </c>
      <c r="AB32" s="18">
        <f t="shared" si="0"/>
        <v>2.5045039464975596</v>
      </c>
    </row>
    <row r="33" spans="1:28" ht="21.75" customHeight="1">
      <c r="A33" s="45" t="s">
        <v>43</v>
      </c>
      <c r="B33" s="45"/>
      <c r="C33" s="45"/>
      <c r="E33" s="46">
        <v>3000000</v>
      </c>
      <c r="F33" s="46"/>
      <c r="H33" s="17">
        <v>51019281531</v>
      </c>
      <c r="J33" s="17">
        <v>56264224050</v>
      </c>
      <c r="L33" s="17">
        <v>0</v>
      </c>
      <c r="N33" s="17">
        <v>0</v>
      </c>
      <c r="P33" s="17">
        <v>0</v>
      </c>
      <c r="R33" s="17">
        <v>0</v>
      </c>
      <c r="T33" s="17">
        <v>3000000</v>
      </c>
      <c r="V33" s="17">
        <v>19380</v>
      </c>
      <c r="X33" s="17">
        <v>51019281531</v>
      </c>
      <c r="Z33" s="17">
        <v>57794067000</v>
      </c>
      <c r="AB33" s="18">
        <f t="shared" si="0"/>
        <v>2.0160864245377161</v>
      </c>
    </row>
    <row r="34" spans="1:28" ht="21.75" customHeight="1">
      <c r="A34" s="45" t="s">
        <v>44</v>
      </c>
      <c r="B34" s="45"/>
      <c r="C34" s="45"/>
      <c r="E34" s="46">
        <v>3930919</v>
      </c>
      <c r="F34" s="46"/>
      <c r="H34" s="17">
        <v>57342698930</v>
      </c>
      <c r="J34" s="17">
        <v>55526001754.009499</v>
      </c>
      <c r="L34" s="17">
        <v>0</v>
      </c>
      <c r="N34" s="17">
        <v>0</v>
      </c>
      <c r="P34" s="17">
        <v>0</v>
      </c>
      <c r="R34" s="17">
        <v>0</v>
      </c>
      <c r="T34" s="17">
        <v>3930919</v>
      </c>
      <c r="V34" s="17">
        <v>15900</v>
      </c>
      <c r="X34" s="17">
        <v>57342698930</v>
      </c>
      <c r="Z34" s="17">
        <v>62129727508.004997</v>
      </c>
      <c r="AB34" s="18">
        <f t="shared" si="0"/>
        <v>2.1673314700125945</v>
      </c>
    </row>
    <row r="35" spans="1:28" ht="21.75" customHeight="1">
      <c r="A35" s="45" t="s">
        <v>45</v>
      </c>
      <c r="B35" s="45"/>
      <c r="C35" s="45"/>
      <c r="E35" s="46">
        <v>4347150</v>
      </c>
      <c r="F35" s="46"/>
      <c r="H35" s="17">
        <v>30213073260</v>
      </c>
      <c r="J35" s="17">
        <v>57429870440.175003</v>
      </c>
      <c r="L35" s="17">
        <v>0</v>
      </c>
      <c r="N35" s="17">
        <v>0</v>
      </c>
      <c r="P35" s="17">
        <v>0</v>
      </c>
      <c r="R35" s="17">
        <v>0</v>
      </c>
      <c r="T35" s="17">
        <v>4347150</v>
      </c>
      <c r="V35" s="17">
        <v>15820</v>
      </c>
      <c r="X35" s="17">
        <v>30213073260</v>
      </c>
      <c r="Z35" s="17">
        <v>68362720117.650002</v>
      </c>
      <c r="AB35" s="18">
        <f t="shared" si="0"/>
        <v>2.3847629891432556</v>
      </c>
    </row>
    <row r="36" spans="1:28" ht="21.75" customHeight="1">
      <c r="A36" s="45" t="s">
        <v>46</v>
      </c>
      <c r="B36" s="45"/>
      <c r="C36" s="45"/>
      <c r="E36" s="46">
        <v>17872862</v>
      </c>
      <c r="F36" s="46"/>
      <c r="H36" s="17">
        <v>67202216555</v>
      </c>
      <c r="J36" s="17">
        <v>104111798240.646</v>
      </c>
      <c r="L36" s="17">
        <v>2227222</v>
      </c>
      <c r="N36" s="17">
        <v>17614488223</v>
      </c>
      <c r="P36" s="17">
        <v>0</v>
      </c>
      <c r="R36" s="17">
        <v>0</v>
      </c>
      <c r="T36" s="17">
        <v>20100084</v>
      </c>
      <c r="V36" s="17">
        <v>7870</v>
      </c>
      <c r="X36" s="17">
        <v>84816704778</v>
      </c>
      <c r="Z36" s="17">
        <v>157246444496.57401</v>
      </c>
      <c r="AB36" s="18">
        <f t="shared" si="0"/>
        <v>5.485380048723103</v>
      </c>
    </row>
    <row r="37" spans="1:28" ht="21.75" customHeight="1">
      <c r="A37" s="45" t="s">
        <v>47</v>
      </c>
      <c r="B37" s="45"/>
      <c r="C37" s="45"/>
      <c r="E37" s="46">
        <v>4904893</v>
      </c>
      <c r="F37" s="46"/>
      <c r="H37" s="17">
        <v>68039993858</v>
      </c>
      <c r="J37" s="17">
        <v>69917665434.561005</v>
      </c>
      <c r="L37" s="17">
        <v>0</v>
      </c>
      <c r="N37" s="17">
        <v>0</v>
      </c>
      <c r="P37" s="17">
        <v>0</v>
      </c>
      <c r="R37" s="17">
        <v>0</v>
      </c>
      <c r="T37" s="17">
        <v>4904893</v>
      </c>
      <c r="V37" s="17">
        <v>15880</v>
      </c>
      <c r="X37" s="17">
        <v>68039993858</v>
      </c>
      <c r="Z37" s="17">
        <v>77426257120.001999</v>
      </c>
      <c r="AB37" s="18">
        <f t="shared" si="0"/>
        <v>2.7009351302859983</v>
      </c>
    </row>
    <row r="38" spans="1:28" ht="21.75" customHeight="1">
      <c r="A38" s="45" t="s">
        <v>48</v>
      </c>
      <c r="B38" s="45"/>
      <c r="C38" s="45"/>
      <c r="E38" s="46">
        <v>7196401</v>
      </c>
      <c r="F38" s="46"/>
      <c r="H38" s="17">
        <v>80422610234</v>
      </c>
      <c r="J38" s="17">
        <v>76543331830.335007</v>
      </c>
      <c r="L38" s="17">
        <v>0</v>
      </c>
      <c r="N38" s="17">
        <v>0</v>
      </c>
      <c r="P38" s="17">
        <v>0</v>
      </c>
      <c r="R38" s="17">
        <v>0</v>
      </c>
      <c r="T38" s="17">
        <v>7196401</v>
      </c>
      <c r="V38" s="17">
        <v>12720</v>
      </c>
      <c r="X38" s="17">
        <v>80422610234</v>
      </c>
      <c r="Z38" s="17">
        <v>90993568306.716003</v>
      </c>
      <c r="AB38" s="18">
        <f t="shared" si="0"/>
        <v>3.1742167891284674</v>
      </c>
    </row>
    <row r="39" spans="1:28" ht="21.75" customHeight="1">
      <c r="A39" s="45" t="s">
        <v>49</v>
      </c>
      <c r="B39" s="45"/>
      <c r="C39" s="45"/>
      <c r="E39" s="46">
        <v>11839623</v>
      </c>
      <c r="F39" s="46"/>
      <c r="H39" s="17">
        <v>38247503680</v>
      </c>
      <c r="J39" s="17">
        <v>38591132180.288803</v>
      </c>
      <c r="L39" s="17">
        <v>5541235</v>
      </c>
      <c r="N39" s="17">
        <v>0</v>
      </c>
      <c r="P39" s="17">
        <v>0</v>
      </c>
      <c r="R39" s="17">
        <v>0</v>
      </c>
      <c r="T39" s="17">
        <v>17380858</v>
      </c>
      <c r="V39" s="17">
        <v>3894</v>
      </c>
      <c r="X39" s="17">
        <v>56145692730</v>
      </c>
      <c r="Z39" s="17">
        <v>67278358738.740601</v>
      </c>
      <c r="AB39" s="18">
        <f t="shared" si="0"/>
        <v>2.3469361607369374</v>
      </c>
    </row>
    <row r="40" spans="1:28" ht="21.75" customHeight="1">
      <c r="A40" s="45" t="s">
        <v>50</v>
      </c>
      <c r="B40" s="45"/>
      <c r="C40" s="45"/>
      <c r="E40" s="46">
        <v>6980000</v>
      </c>
      <c r="F40" s="46"/>
      <c r="H40" s="17">
        <v>34133224267</v>
      </c>
      <c r="J40" s="17">
        <v>40867582410</v>
      </c>
      <c r="L40" s="17">
        <v>0</v>
      </c>
      <c r="N40" s="17">
        <v>0</v>
      </c>
      <c r="P40" s="17">
        <v>0</v>
      </c>
      <c r="R40" s="17">
        <v>0</v>
      </c>
      <c r="T40" s="17">
        <v>6980000</v>
      </c>
      <c r="V40" s="17">
        <v>7420</v>
      </c>
      <c r="X40" s="17">
        <v>34133224267</v>
      </c>
      <c r="Z40" s="17">
        <v>51483439980</v>
      </c>
      <c r="AB40" s="18">
        <f t="shared" si="0"/>
        <v>1.7959467090658339</v>
      </c>
    </row>
    <row r="41" spans="1:28" ht="21.75" customHeight="1">
      <c r="A41" s="47" t="s">
        <v>51</v>
      </c>
      <c r="B41" s="47"/>
      <c r="C41" s="47"/>
      <c r="D41" s="24"/>
      <c r="E41" s="46">
        <v>12450000</v>
      </c>
      <c r="F41" s="46"/>
      <c r="H41" s="19">
        <v>40586769170</v>
      </c>
      <c r="J41" s="19">
        <v>41731610670</v>
      </c>
      <c r="L41" s="17">
        <v>0</v>
      </c>
      <c r="N41" s="19">
        <v>0</v>
      </c>
      <c r="P41" s="17">
        <v>0</v>
      </c>
      <c r="R41" s="19">
        <v>0</v>
      </c>
      <c r="T41" s="17">
        <v>12450000</v>
      </c>
      <c r="V41" s="17">
        <v>3924</v>
      </c>
      <c r="X41" s="19">
        <v>40586769170</v>
      </c>
      <c r="Z41" s="19">
        <v>48563119879</v>
      </c>
      <c r="AB41" s="18">
        <f t="shared" si="0"/>
        <v>1.6940743540552285</v>
      </c>
    </row>
    <row r="42" spans="1:28" ht="21.75" customHeight="1" thickBot="1">
      <c r="A42" s="48" t="s">
        <v>52</v>
      </c>
      <c r="B42" s="48"/>
      <c r="C42" s="48"/>
      <c r="D42" s="48"/>
      <c r="F42" s="17"/>
      <c r="H42" s="20">
        <v>2019427692086</v>
      </c>
      <c r="J42" s="20">
        <v>2276352658919.29</v>
      </c>
      <c r="L42" s="17"/>
      <c r="N42" s="20">
        <f>SUM(N9:N41)</f>
        <v>63076159253</v>
      </c>
      <c r="O42" s="20">
        <f t="shared" ref="O42:S42" si="1">SUM(O9:O41)</f>
        <v>0</v>
      </c>
      <c r="P42" s="17"/>
      <c r="Q42" s="20">
        <f t="shared" si="1"/>
        <v>0</v>
      </c>
      <c r="R42" s="20">
        <f>SUM(R9:R41)</f>
        <v>122179366418</v>
      </c>
      <c r="S42" s="20">
        <f t="shared" si="1"/>
        <v>0</v>
      </c>
      <c r="T42" s="17"/>
      <c r="V42" s="17"/>
      <c r="X42" s="20">
        <v>1954984297030</v>
      </c>
      <c r="Z42" s="20">
        <f>SUM(Z9:Z41)</f>
        <v>2687181067652.6309</v>
      </c>
      <c r="AB42" s="21">
        <f>SUM(AB9:AB41)</f>
        <v>93.739540267502463</v>
      </c>
    </row>
    <row r="43" spans="1:28" ht="13.5" thickTop="1"/>
    <row r="44" spans="1:28">
      <c r="N44" s="25"/>
      <c r="P44" s="25"/>
      <c r="R44" s="25"/>
      <c r="X44" s="25"/>
    </row>
    <row r="45" spans="1:28">
      <c r="H45" s="28"/>
      <c r="N45" s="25"/>
    </row>
    <row r="46" spans="1:28">
      <c r="H46" s="28"/>
      <c r="R46" s="27"/>
      <c r="T46" s="27"/>
    </row>
    <row r="47" spans="1:28">
      <c r="J47" s="25"/>
      <c r="R47" s="25"/>
    </row>
    <row r="48" spans="1:28">
      <c r="H48" s="25"/>
      <c r="N48" s="27"/>
    </row>
    <row r="49" spans="8:18">
      <c r="N49" s="27"/>
    </row>
    <row r="50" spans="8:18">
      <c r="H50" s="25"/>
      <c r="N50" s="25"/>
    </row>
    <row r="52" spans="8:18">
      <c r="R52" s="25"/>
    </row>
    <row r="53" spans="8:18">
      <c r="H53" s="27"/>
    </row>
    <row r="55" spans="8:18">
      <c r="H55" s="27"/>
    </row>
    <row r="56" spans="8:18">
      <c r="H56" s="25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7.35" customHeight="1"/>
    <row r="5" spans="1:25" ht="14.45" customHeight="1">
      <c r="A5" s="40" t="s">
        <v>206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.35" customHeight="1"/>
    <row r="7" spans="1:25" ht="14.45" customHeight="1">
      <c r="E7" s="41" t="s">
        <v>123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Y7" s="2" t="s">
        <v>124</v>
      </c>
    </row>
    <row r="8" spans="1:25" ht="29.1" customHeight="1">
      <c r="A8" s="2" t="s">
        <v>207</v>
      </c>
      <c r="C8" s="2" t="s">
        <v>208</v>
      </c>
      <c r="E8" s="11" t="s">
        <v>57</v>
      </c>
      <c r="F8" s="3"/>
      <c r="G8" s="11" t="s">
        <v>13</v>
      </c>
      <c r="H8" s="3"/>
      <c r="I8" s="11" t="s">
        <v>56</v>
      </c>
      <c r="J8" s="3"/>
      <c r="K8" s="11" t="s">
        <v>209</v>
      </c>
      <c r="L8" s="3"/>
      <c r="M8" s="11" t="s">
        <v>210</v>
      </c>
      <c r="N8" s="3"/>
      <c r="O8" s="11" t="s">
        <v>211</v>
      </c>
      <c r="P8" s="3"/>
      <c r="Q8" s="11" t="s">
        <v>212</v>
      </c>
      <c r="R8" s="3"/>
      <c r="S8" s="11" t="s">
        <v>213</v>
      </c>
      <c r="T8" s="3"/>
      <c r="U8" s="11" t="s">
        <v>214</v>
      </c>
      <c r="V8" s="3"/>
      <c r="W8" s="11" t="s">
        <v>215</v>
      </c>
      <c r="Y8" s="11" t="s">
        <v>215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9"/>
  <sheetViews>
    <sheetView rightToLeft="1" workbookViewId="0">
      <selection activeCell="M53" sqref="M53"/>
    </sheetView>
  </sheetViews>
  <sheetFormatPr defaultRowHeight="12.75"/>
  <cols>
    <col min="1" max="1" width="40.28515625" customWidth="1"/>
    <col min="2" max="2" width="1.28515625" customWidth="1"/>
    <col min="3" max="3" width="14.140625" style="13" customWidth="1"/>
    <col min="4" max="4" width="5.28515625" style="13" customWidth="1"/>
    <col min="5" max="5" width="17.42578125" style="13" bestFit="1" customWidth="1"/>
    <col min="6" max="6" width="5.28515625" style="13" customWidth="1"/>
    <col min="7" max="7" width="17.85546875" style="13" bestFit="1" customWidth="1"/>
    <col min="8" max="8" width="5.28515625" style="13" customWidth="1"/>
    <col min="9" max="9" width="26.28515625" style="13" bestFit="1" customWidth="1"/>
    <col min="10" max="10" width="5.28515625" style="13" customWidth="1"/>
    <col min="11" max="11" width="12" style="13" bestFit="1" customWidth="1"/>
    <col min="12" max="12" width="5.28515625" style="13" customWidth="1"/>
    <col min="13" max="13" width="17.42578125" style="13" bestFit="1" customWidth="1"/>
    <col min="14" max="14" width="5.28515625" style="13" customWidth="1"/>
    <col min="15" max="15" width="17.7109375" style="13" bestFit="1" customWidth="1"/>
    <col min="16" max="16" width="5.28515625" style="23" customWidth="1"/>
    <col min="17" max="17" width="17.140625" style="23" customWidth="1"/>
    <col min="18" max="18" width="0.28515625" customWidth="1"/>
  </cols>
  <sheetData>
    <row r="1" spans="1:17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4.45" customHeight="1"/>
    <row r="5" spans="1:17" ht="28.5" customHeight="1">
      <c r="A5" s="40" t="s">
        <v>216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6.25" customHeight="1">
      <c r="A6" s="41" t="s">
        <v>107</v>
      </c>
      <c r="C6" s="41" t="s">
        <v>123</v>
      </c>
      <c r="D6" s="41"/>
      <c r="E6" s="41"/>
      <c r="F6" s="41"/>
      <c r="G6" s="41"/>
      <c r="H6" s="41"/>
      <c r="I6" s="41"/>
      <c r="K6" s="41" t="s">
        <v>124</v>
      </c>
      <c r="L6" s="41"/>
      <c r="M6" s="41"/>
      <c r="N6" s="41"/>
      <c r="O6" s="41"/>
      <c r="P6" s="41"/>
      <c r="Q6" s="41"/>
    </row>
    <row r="7" spans="1:17" ht="51" customHeight="1">
      <c r="A7" s="41"/>
      <c r="C7" s="11" t="s">
        <v>13</v>
      </c>
      <c r="D7" s="14"/>
      <c r="E7" s="11" t="s">
        <v>15</v>
      </c>
      <c r="F7" s="14"/>
      <c r="G7" s="11" t="s">
        <v>204</v>
      </c>
      <c r="H7" s="14"/>
      <c r="I7" s="11" t="s">
        <v>217</v>
      </c>
      <c r="K7" s="11" t="s">
        <v>13</v>
      </c>
      <c r="L7" s="14"/>
      <c r="M7" s="11" t="s">
        <v>15</v>
      </c>
      <c r="N7" s="14"/>
      <c r="O7" s="11" t="s">
        <v>204</v>
      </c>
      <c r="P7" s="22"/>
      <c r="Q7" s="11" t="s">
        <v>217</v>
      </c>
    </row>
    <row r="8" spans="1:17" ht="21.75" customHeight="1">
      <c r="A8" s="5" t="s">
        <v>47</v>
      </c>
      <c r="C8" s="15">
        <v>4904893</v>
      </c>
      <c r="E8" s="15">
        <v>77426257120</v>
      </c>
      <c r="G8" s="15">
        <v>69917665434</v>
      </c>
      <c r="I8" s="15">
        <v>7508591686</v>
      </c>
      <c r="K8" s="15">
        <v>4904893</v>
      </c>
      <c r="M8" s="15">
        <v>77426257120</v>
      </c>
      <c r="O8" s="15">
        <v>90346885669</v>
      </c>
      <c r="Q8" s="17">
        <v>-12920628548</v>
      </c>
    </row>
    <row r="9" spans="1:17" ht="21.75" customHeight="1">
      <c r="A9" s="6" t="s">
        <v>26</v>
      </c>
      <c r="C9" s="17">
        <v>10029773</v>
      </c>
      <c r="E9" s="17">
        <v>67298146991</v>
      </c>
      <c r="G9" s="17">
        <v>61091772961</v>
      </c>
      <c r="I9" s="17">
        <v>6206374030</v>
      </c>
      <c r="K9" s="17">
        <v>10029773</v>
      </c>
      <c r="M9" s="17">
        <v>67298146991</v>
      </c>
      <c r="O9" s="17">
        <v>87238339009</v>
      </c>
      <c r="Q9" s="17">
        <v>-19940192017</v>
      </c>
    </row>
    <row r="10" spans="1:17" ht="21.75" customHeight="1">
      <c r="A10" s="6" t="s">
        <v>32</v>
      </c>
      <c r="C10" s="17">
        <v>15196000</v>
      </c>
      <c r="E10" s="17">
        <v>106343309952</v>
      </c>
      <c r="G10" s="17">
        <v>80059594140</v>
      </c>
      <c r="I10" s="17">
        <v>26283715812</v>
      </c>
      <c r="K10" s="17">
        <v>15196000</v>
      </c>
      <c r="M10" s="17">
        <v>106343309952</v>
      </c>
      <c r="O10" s="17">
        <v>89878223621</v>
      </c>
      <c r="Q10" s="17">
        <v>16465086330</v>
      </c>
    </row>
    <row r="11" spans="1:17" ht="21.75" customHeight="1">
      <c r="A11" s="6" t="s">
        <v>33</v>
      </c>
      <c r="C11" s="17">
        <v>5535907</v>
      </c>
      <c r="E11" s="17">
        <v>83700148654</v>
      </c>
      <c r="G11" s="17">
        <v>71428529226</v>
      </c>
      <c r="I11" s="17">
        <v>12271619428</v>
      </c>
      <c r="K11" s="17">
        <v>5535907</v>
      </c>
      <c r="M11" s="17">
        <v>83700148654</v>
      </c>
      <c r="O11" s="17">
        <v>120735125672</v>
      </c>
      <c r="Q11" s="17">
        <v>-37034977017</v>
      </c>
    </row>
    <row r="12" spans="1:17" ht="21.75" customHeight="1">
      <c r="A12" s="6" t="s">
        <v>46</v>
      </c>
      <c r="C12" s="17">
        <v>20100084</v>
      </c>
      <c r="E12" s="17">
        <v>157246444496</v>
      </c>
      <c r="G12" s="17">
        <v>121726286463</v>
      </c>
      <c r="I12" s="17">
        <v>35520158033</v>
      </c>
      <c r="K12" s="17">
        <v>20100084</v>
      </c>
      <c r="M12" s="17">
        <v>157246444496</v>
      </c>
      <c r="O12" s="17">
        <v>132671703746</v>
      </c>
      <c r="Q12" s="17">
        <v>24574740750</v>
      </c>
    </row>
    <row r="13" spans="1:17" ht="21.75" customHeight="1">
      <c r="A13" s="6" t="s">
        <v>42</v>
      </c>
      <c r="C13" s="17">
        <v>43274421</v>
      </c>
      <c r="E13" s="17">
        <v>71795269847</v>
      </c>
      <c r="G13" s="17">
        <v>62847746702</v>
      </c>
      <c r="I13" s="17">
        <v>8947523145</v>
      </c>
      <c r="K13" s="17">
        <v>43274421</v>
      </c>
      <c r="M13" s="17">
        <v>71795269847</v>
      </c>
      <c r="O13" s="17">
        <v>87550104432</v>
      </c>
      <c r="Q13" s="17">
        <v>-15754834584</v>
      </c>
    </row>
    <row r="14" spans="1:17" ht="21.75" customHeight="1">
      <c r="A14" s="6" t="s">
        <v>31</v>
      </c>
      <c r="C14" s="17">
        <v>13360388</v>
      </c>
      <c r="E14" s="17">
        <v>93231873713</v>
      </c>
      <c r="G14" s="17">
        <v>82607158760</v>
      </c>
      <c r="I14" s="17">
        <v>10624714953</v>
      </c>
      <c r="K14" s="17">
        <v>13360388</v>
      </c>
      <c r="M14" s="17">
        <v>93231873713</v>
      </c>
      <c r="O14" s="17">
        <v>124707591762</v>
      </c>
      <c r="Q14" s="17">
        <v>-31475718048</v>
      </c>
    </row>
    <row r="15" spans="1:17" ht="21.75" customHeight="1">
      <c r="A15" s="6" t="s">
        <v>29</v>
      </c>
      <c r="C15" s="17">
        <v>13196288</v>
      </c>
      <c r="E15" s="17">
        <v>63909775860</v>
      </c>
      <c r="G15" s="17">
        <v>56367056996</v>
      </c>
      <c r="I15" s="17">
        <v>7542718864</v>
      </c>
      <c r="K15" s="17">
        <v>13196288</v>
      </c>
      <c r="M15" s="17">
        <v>63909775860</v>
      </c>
      <c r="O15" s="17">
        <v>70425012452</v>
      </c>
      <c r="Q15" s="17">
        <v>-6515236591</v>
      </c>
    </row>
    <row r="16" spans="1:17" ht="21.75" customHeight="1">
      <c r="A16" s="6" t="s">
        <v>21</v>
      </c>
      <c r="C16" s="17">
        <v>3838782</v>
      </c>
      <c r="E16" s="17">
        <v>90514126381</v>
      </c>
      <c r="G16" s="17">
        <v>66550015349</v>
      </c>
      <c r="I16" s="17">
        <v>23964111032</v>
      </c>
      <c r="K16" s="17">
        <v>3838782</v>
      </c>
      <c r="M16" s="17">
        <v>90514126381</v>
      </c>
      <c r="O16" s="17">
        <v>80249244615</v>
      </c>
      <c r="Q16" s="17">
        <v>10264881766</v>
      </c>
    </row>
    <row r="17" spans="1:17" ht="21.75" customHeight="1">
      <c r="A17" s="6" t="s">
        <v>35</v>
      </c>
      <c r="C17" s="17">
        <v>711458</v>
      </c>
      <c r="E17" s="17">
        <v>95645085319</v>
      </c>
      <c r="G17" s="17">
        <v>83933442219</v>
      </c>
      <c r="I17" s="17">
        <v>11711643100</v>
      </c>
      <c r="K17" s="17">
        <v>711458</v>
      </c>
      <c r="M17" s="17">
        <v>95645085319</v>
      </c>
      <c r="O17" s="17">
        <v>84492149830</v>
      </c>
      <c r="Q17" s="17">
        <v>11152935489</v>
      </c>
    </row>
    <row r="18" spans="1:17" ht="21.75" customHeight="1">
      <c r="A18" s="6" t="s">
        <v>48</v>
      </c>
      <c r="C18" s="17">
        <v>7196401</v>
      </c>
      <c r="E18" s="17">
        <v>90993568306</v>
      </c>
      <c r="G18" s="17">
        <v>76543331830</v>
      </c>
      <c r="I18" s="17">
        <v>14450236476</v>
      </c>
      <c r="K18" s="17">
        <v>7196401</v>
      </c>
      <c r="M18" s="17">
        <v>90993568306</v>
      </c>
      <c r="O18" s="17">
        <v>82051590289</v>
      </c>
      <c r="Q18" s="17">
        <v>8941978017</v>
      </c>
    </row>
    <row r="19" spans="1:17" ht="21.75" customHeight="1">
      <c r="A19" s="6" t="s">
        <v>40</v>
      </c>
      <c r="C19" s="17">
        <v>5932246</v>
      </c>
      <c r="E19" s="17">
        <v>50713762572</v>
      </c>
      <c r="G19" s="17">
        <v>43165667677</v>
      </c>
      <c r="I19" s="17">
        <v>7548094895</v>
      </c>
      <c r="K19" s="17">
        <v>5932246</v>
      </c>
      <c r="M19" s="17">
        <v>50713762572</v>
      </c>
      <c r="O19" s="17">
        <v>52246969347</v>
      </c>
      <c r="Q19" s="17">
        <v>-1533206774</v>
      </c>
    </row>
    <row r="20" spans="1:17" ht="21.75" customHeight="1">
      <c r="A20" s="6" t="s">
        <v>19</v>
      </c>
      <c r="C20" s="17">
        <v>15764000</v>
      </c>
      <c r="E20" s="17">
        <v>76235543433</v>
      </c>
      <c r="G20" s="17">
        <v>54469629799</v>
      </c>
      <c r="I20" s="17">
        <v>21765913634</v>
      </c>
      <c r="K20" s="17">
        <v>15764000</v>
      </c>
      <c r="M20" s="17">
        <v>76235543433</v>
      </c>
      <c r="O20" s="17">
        <v>60589935327</v>
      </c>
      <c r="Q20" s="17">
        <v>15645608106</v>
      </c>
    </row>
    <row r="21" spans="1:17" ht="21.75" customHeight="1">
      <c r="A21" s="6" t="s">
        <v>39</v>
      </c>
      <c r="C21" s="17">
        <v>58895709</v>
      </c>
      <c r="E21" s="17">
        <v>160355520636</v>
      </c>
      <c r="G21" s="17">
        <v>134057581008</v>
      </c>
      <c r="I21" s="17">
        <v>26297939628</v>
      </c>
      <c r="K21" s="17">
        <v>58895709</v>
      </c>
      <c r="M21" s="17">
        <v>160355520636</v>
      </c>
      <c r="O21" s="17">
        <v>199061871234</v>
      </c>
      <c r="Q21" s="17">
        <v>-38706350597</v>
      </c>
    </row>
    <row r="22" spans="1:17" ht="21.75" customHeight="1">
      <c r="A22" s="6" t="s">
        <v>34</v>
      </c>
      <c r="C22" s="17">
        <v>1260362</v>
      </c>
      <c r="E22" s="17">
        <v>178670770482</v>
      </c>
      <c r="G22" s="17">
        <v>144191984957</v>
      </c>
      <c r="I22" s="17">
        <v>34478785525</v>
      </c>
      <c r="K22" s="17">
        <v>1260362</v>
      </c>
      <c r="M22" s="17">
        <v>178670770482</v>
      </c>
      <c r="O22" s="17">
        <v>150080440334</v>
      </c>
      <c r="Q22" s="17">
        <v>28590330148</v>
      </c>
    </row>
    <row r="23" spans="1:17" ht="21.75" customHeight="1">
      <c r="A23" s="6" t="s">
        <v>50</v>
      </c>
      <c r="C23" s="17">
        <v>6980000</v>
      </c>
      <c r="E23" s="17">
        <v>51483439980</v>
      </c>
      <c r="G23" s="17">
        <v>40867582410</v>
      </c>
      <c r="I23" s="17">
        <v>10615857570</v>
      </c>
      <c r="K23" s="17">
        <v>6980000</v>
      </c>
      <c r="M23" s="17">
        <v>51483439980</v>
      </c>
      <c r="O23" s="17">
        <v>75213003960</v>
      </c>
      <c r="Q23" s="17">
        <v>-23729563980</v>
      </c>
    </row>
    <row r="24" spans="1:17" ht="21.75" customHeight="1">
      <c r="A24" s="6" t="s">
        <v>45</v>
      </c>
      <c r="C24" s="17">
        <v>4347150</v>
      </c>
      <c r="E24" s="17">
        <v>68362720117</v>
      </c>
      <c r="G24" s="17">
        <v>57429870440</v>
      </c>
      <c r="I24" s="17">
        <v>10932849677</v>
      </c>
      <c r="K24" s="17">
        <v>4347150</v>
      </c>
      <c r="M24" s="17">
        <v>68362720117</v>
      </c>
      <c r="O24" s="17">
        <v>61626526534</v>
      </c>
      <c r="Q24" s="17">
        <v>6736193583</v>
      </c>
    </row>
    <row r="25" spans="1:17" ht="21.75" customHeight="1">
      <c r="A25" s="6" t="s">
        <v>49</v>
      </c>
      <c r="C25" s="17">
        <v>17380858</v>
      </c>
      <c r="E25" s="17">
        <v>67278358738</v>
      </c>
      <c r="G25" s="17">
        <v>56489321230</v>
      </c>
      <c r="I25" s="17">
        <v>10789037508</v>
      </c>
      <c r="K25" s="17">
        <v>17380858</v>
      </c>
      <c r="M25" s="17">
        <v>67278358738</v>
      </c>
      <c r="O25" s="17">
        <v>96452542363</v>
      </c>
      <c r="Q25" s="17">
        <v>-29174183624</v>
      </c>
    </row>
    <row r="26" spans="1:17" ht="21.75" customHeight="1">
      <c r="A26" s="6" t="s">
        <v>24</v>
      </c>
      <c r="C26" s="17">
        <v>23350000</v>
      </c>
      <c r="E26" s="17">
        <v>169905014100</v>
      </c>
      <c r="G26" s="17">
        <v>133463638125</v>
      </c>
      <c r="I26" s="17">
        <v>36441375975</v>
      </c>
      <c r="K26" s="17">
        <v>23350000</v>
      </c>
      <c r="M26" s="17">
        <v>169905014100</v>
      </c>
      <c r="O26" s="17">
        <v>190562864216</v>
      </c>
      <c r="Q26" s="17">
        <v>-20657850116</v>
      </c>
    </row>
    <row r="27" spans="1:17" ht="21.75" customHeight="1">
      <c r="A27" s="6" t="s">
        <v>22</v>
      </c>
      <c r="C27" s="17">
        <v>558213</v>
      </c>
      <c r="E27" s="17">
        <v>156701397060</v>
      </c>
      <c r="G27" s="17">
        <v>139078038807</v>
      </c>
      <c r="I27" s="17">
        <v>17623358253</v>
      </c>
      <c r="K27" s="17">
        <v>558213</v>
      </c>
      <c r="M27" s="17">
        <v>156701397060</v>
      </c>
      <c r="O27" s="17">
        <v>148566685728</v>
      </c>
      <c r="Q27" s="17">
        <v>8134711332</v>
      </c>
    </row>
    <row r="28" spans="1:17" ht="21.75" customHeight="1">
      <c r="A28" s="6" t="s">
        <v>20</v>
      </c>
      <c r="C28" s="17">
        <v>18358981</v>
      </c>
      <c r="E28" s="17">
        <v>75626943541</v>
      </c>
      <c r="G28" s="17">
        <v>61031933976</v>
      </c>
      <c r="I28" s="17">
        <v>14595009565</v>
      </c>
      <c r="K28" s="17">
        <v>18358981</v>
      </c>
      <c r="M28" s="17">
        <v>75626943541</v>
      </c>
      <c r="O28" s="17">
        <v>64083530675</v>
      </c>
      <c r="Q28" s="17">
        <v>11543412866</v>
      </c>
    </row>
    <row r="29" spans="1:17" ht="21.75" customHeight="1">
      <c r="A29" s="6" t="s">
        <v>36</v>
      </c>
      <c r="C29" s="17">
        <v>24699999</v>
      </c>
      <c r="E29" s="17">
        <v>88611899727</v>
      </c>
      <c r="G29" s="17">
        <v>66219532714</v>
      </c>
      <c r="I29" s="17">
        <v>22392367013</v>
      </c>
      <c r="K29" s="17">
        <v>24699999</v>
      </c>
      <c r="M29" s="17">
        <v>88611899727</v>
      </c>
      <c r="O29" s="17">
        <v>75991640248</v>
      </c>
      <c r="Q29" s="17">
        <v>12620259479</v>
      </c>
    </row>
    <row r="30" spans="1:17" ht="21.75" customHeight="1">
      <c r="A30" s="6" t="s">
        <v>27</v>
      </c>
      <c r="C30" s="17">
        <v>4865741</v>
      </c>
      <c r="E30" s="17">
        <v>58089845991</v>
      </c>
      <c r="G30" s="17">
        <v>38013129433</v>
      </c>
      <c r="I30" s="17">
        <v>20076716558</v>
      </c>
      <c r="K30" s="17">
        <v>4865741</v>
      </c>
      <c r="M30" s="17">
        <v>58089845991</v>
      </c>
      <c r="O30" s="17">
        <v>64861351766</v>
      </c>
      <c r="Q30" s="17">
        <v>-6771505774</v>
      </c>
    </row>
    <row r="31" spans="1:17" ht="21.75" customHeight="1">
      <c r="A31" s="6" t="s">
        <v>38</v>
      </c>
      <c r="C31" s="17">
        <v>3848189</v>
      </c>
      <c r="E31" s="17">
        <v>57264625363</v>
      </c>
      <c r="G31" s="17">
        <v>44170356129</v>
      </c>
      <c r="I31" s="17">
        <v>13094269234</v>
      </c>
      <c r="K31" s="17">
        <v>3848189</v>
      </c>
      <c r="M31" s="17">
        <v>57264625363</v>
      </c>
      <c r="O31" s="17">
        <v>51506790147</v>
      </c>
      <c r="Q31" s="17">
        <v>5757835216</v>
      </c>
    </row>
    <row r="32" spans="1:17" ht="21.75" customHeight="1">
      <c r="A32" s="6" t="s">
        <v>43</v>
      </c>
      <c r="C32" s="17">
        <v>3000000</v>
      </c>
      <c r="E32" s="17">
        <v>57794067000</v>
      </c>
      <c r="G32" s="17">
        <v>56264224050</v>
      </c>
      <c r="I32" s="17">
        <v>1529842949</v>
      </c>
      <c r="K32" s="17">
        <v>3000000</v>
      </c>
      <c r="M32" s="17">
        <v>57794067000</v>
      </c>
      <c r="O32" s="17">
        <v>51841695600</v>
      </c>
      <c r="Q32" s="17">
        <v>5952371399</v>
      </c>
    </row>
    <row r="33" spans="1:17" ht="21.75" customHeight="1">
      <c r="A33" s="6" t="s">
        <v>23</v>
      </c>
      <c r="C33" s="17">
        <v>2385796</v>
      </c>
      <c r="E33" s="17">
        <v>105465074848</v>
      </c>
      <c r="G33" s="17">
        <v>87078960335</v>
      </c>
      <c r="I33" s="17">
        <v>18386114513</v>
      </c>
      <c r="K33" s="17">
        <v>2385796</v>
      </c>
      <c r="M33" s="17">
        <v>105465074848</v>
      </c>
      <c r="O33" s="17">
        <v>109875496997</v>
      </c>
      <c r="Q33" s="17">
        <v>-4410422148</v>
      </c>
    </row>
    <row r="34" spans="1:17" ht="21.75" customHeight="1">
      <c r="A34" s="6" t="s">
        <v>30</v>
      </c>
      <c r="C34" s="17">
        <v>14341989</v>
      </c>
      <c r="E34" s="17">
        <v>155825230028</v>
      </c>
      <c r="G34" s="17">
        <v>132729450280</v>
      </c>
      <c r="I34" s="17">
        <v>23095779748</v>
      </c>
      <c r="K34" s="17">
        <v>14341989</v>
      </c>
      <c r="M34" s="17">
        <v>155825230028</v>
      </c>
      <c r="O34" s="17">
        <v>161242758617</v>
      </c>
      <c r="Q34" s="17">
        <v>-5417528588</v>
      </c>
    </row>
    <row r="35" spans="1:17" ht="21.75" customHeight="1">
      <c r="A35" s="6" t="s">
        <v>51</v>
      </c>
      <c r="C35" s="17">
        <v>12450000</v>
      </c>
      <c r="E35" s="17">
        <v>48563119890</v>
      </c>
      <c r="G35" s="17">
        <v>41731610670</v>
      </c>
      <c r="I35" s="17">
        <v>6831509219</v>
      </c>
      <c r="K35" s="17">
        <v>12450000</v>
      </c>
      <c r="M35" s="17">
        <v>48563119880</v>
      </c>
      <c r="O35" s="17">
        <v>40586769170</v>
      </c>
      <c r="Q35" s="17">
        <f>M35-O35</f>
        <v>7976350710</v>
      </c>
    </row>
    <row r="36" spans="1:17" ht="21.75" customHeight="1">
      <c r="A36" s="8" t="s">
        <v>44</v>
      </c>
      <c r="C36" s="17">
        <v>3930919</v>
      </c>
      <c r="E36" s="19">
        <v>62129727508</v>
      </c>
      <c r="G36" s="19">
        <v>55526001754</v>
      </c>
      <c r="I36" s="19">
        <v>6603725754</v>
      </c>
      <c r="K36" s="17">
        <v>3930919</v>
      </c>
      <c r="M36" s="19">
        <v>62129727508</v>
      </c>
      <c r="O36" s="19">
        <v>57342698930</v>
      </c>
      <c r="Q36" s="17">
        <v>4787028578</v>
      </c>
    </row>
    <row r="37" spans="1:17" ht="21.75" customHeight="1" thickBot="1">
      <c r="A37" s="9" t="s">
        <v>52</v>
      </c>
      <c r="C37" s="17"/>
      <c r="E37" s="20">
        <v>2687181067653</v>
      </c>
      <c r="G37" s="20">
        <v>2219051113874</v>
      </c>
      <c r="I37" s="20">
        <v>468129953777</v>
      </c>
      <c r="K37" s="17"/>
      <c r="M37" s="20">
        <f>SUM(M8:M36)</f>
        <v>2687181067643</v>
      </c>
      <c r="O37" s="20">
        <v>2762079542290</v>
      </c>
      <c r="Q37" s="20">
        <f>SUM(Q8:Q36)</f>
        <v>-74898474637</v>
      </c>
    </row>
    <row r="38" spans="1:17" ht="13.5" thickTop="1"/>
    <row r="39" spans="1:17">
      <c r="E39" s="27"/>
      <c r="G39" s="27"/>
      <c r="I39" s="25"/>
    </row>
    <row r="40" spans="1:17" ht="15">
      <c r="E40" s="35"/>
      <c r="F40" s="35"/>
      <c r="G40" s="36"/>
      <c r="H40" s="35"/>
      <c r="I40" s="36"/>
      <c r="O40" s="25"/>
      <c r="Q40" s="34"/>
    </row>
    <row r="41" spans="1:17" ht="15">
      <c r="E41" s="35"/>
      <c r="F41" s="35"/>
      <c r="G41" s="36"/>
      <c r="H41" s="35"/>
      <c r="I41" s="35"/>
      <c r="M41" s="25"/>
      <c r="O41" s="25"/>
      <c r="Q41" s="34"/>
    </row>
    <row r="42" spans="1:17" ht="15">
      <c r="E42" s="35"/>
      <c r="F42" s="35"/>
      <c r="G42" s="36"/>
      <c r="H42" s="35"/>
      <c r="I42" s="35"/>
    </row>
    <row r="43" spans="1:17" ht="15">
      <c r="E43" s="35"/>
      <c r="F43" s="35"/>
      <c r="G43" s="36"/>
      <c r="H43" s="35"/>
      <c r="I43" s="36"/>
    </row>
    <row r="44" spans="1:17" ht="15">
      <c r="E44" s="37"/>
      <c r="F44" s="35"/>
      <c r="G44" s="35"/>
      <c r="H44" s="35"/>
      <c r="I44" s="35"/>
    </row>
    <row r="45" spans="1:17" ht="15">
      <c r="E45" s="35"/>
      <c r="F45" s="35"/>
      <c r="G45" s="36"/>
      <c r="H45" s="35"/>
      <c r="I45" s="35"/>
    </row>
    <row r="46" spans="1:17" ht="15">
      <c r="E46" s="35"/>
      <c r="F46" s="35"/>
      <c r="G46" s="35"/>
      <c r="H46" s="35"/>
      <c r="I46" s="35"/>
    </row>
    <row r="47" spans="1:17" ht="15">
      <c r="E47" s="35"/>
      <c r="F47" s="35"/>
      <c r="G47" s="35"/>
      <c r="H47" s="35"/>
      <c r="I47" s="35"/>
    </row>
    <row r="48" spans="1:17" ht="15">
      <c r="E48" s="35"/>
      <c r="F48" s="35"/>
      <c r="G48" s="35"/>
      <c r="H48" s="35"/>
      <c r="I48" s="35"/>
    </row>
    <row r="49" spans="5:9" ht="15">
      <c r="E49" s="35"/>
      <c r="F49" s="35"/>
      <c r="G49" s="35"/>
      <c r="H49" s="35"/>
      <c r="I49" s="3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8"/>
  <sheetViews>
    <sheetView rightToLeft="1" workbookViewId="0">
      <selection activeCell="S22" sqref="S22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28515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0.28515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</row>
    <row r="2" spans="1:49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spans="1:49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</row>
    <row r="4" spans="1:49" ht="14.45" customHeight="1"/>
    <row r="5" spans="1:49" ht="14.45" customHeight="1">
      <c r="A5" s="40" t="s">
        <v>53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</row>
    <row r="6" spans="1:49" ht="14.45" customHeight="1">
      <c r="I6" s="41" t="s">
        <v>7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C6" s="41" t="s">
        <v>9</v>
      </c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1" t="s">
        <v>54</v>
      </c>
      <c r="B8" s="41"/>
      <c r="C8" s="41"/>
      <c r="D8" s="41"/>
      <c r="E8" s="41"/>
      <c r="F8" s="41"/>
      <c r="G8" s="41"/>
      <c r="I8" s="41" t="s">
        <v>55</v>
      </c>
      <c r="J8" s="41"/>
      <c r="K8" s="41"/>
      <c r="M8" s="41" t="s">
        <v>56</v>
      </c>
      <c r="N8" s="41"/>
      <c r="O8" s="41"/>
      <c r="Q8" s="41" t="s">
        <v>57</v>
      </c>
      <c r="R8" s="41"/>
      <c r="S8" s="41"/>
      <c r="T8" s="41"/>
      <c r="U8" s="41"/>
      <c r="W8" s="41" t="s">
        <v>58</v>
      </c>
      <c r="X8" s="41"/>
      <c r="Y8" s="41"/>
      <c r="Z8" s="41"/>
      <c r="AA8" s="41"/>
      <c r="AC8" s="41" t="s">
        <v>55</v>
      </c>
      <c r="AD8" s="41"/>
      <c r="AE8" s="41"/>
      <c r="AF8" s="41"/>
      <c r="AG8" s="41"/>
      <c r="AI8" s="41" t="s">
        <v>56</v>
      </c>
      <c r="AJ8" s="41"/>
      <c r="AK8" s="41"/>
      <c r="AM8" s="41" t="s">
        <v>57</v>
      </c>
      <c r="AN8" s="41"/>
      <c r="AO8" s="41"/>
      <c r="AQ8" s="41" t="s">
        <v>58</v>
      </c>
      <c r="AR8" s="41"/>
      <c r="AS8" s="41"/>
    </row>
    <row r="9" spans="1:49" ht="56.25" customHeight="1">
      <c r="A9" s="52" t="s">
        <v>59</v>
      </c>
      <c r="B9" s="52"/>
      <c r="C9" s="52"/>
      <c r="D9" s="52"/>
      <c r="E9" s="52"/>
      <c r="F9" s="52"/>
      <c r="G9" s="52"/>
      <c r="I9" s="49">
        <v>3000000</v>
      </c>
      <c r="J9" s="49"/>
      <c r="K9" s="49"/>
      <c r="L9" s="13"/>
      <c r="M9" s="49">
        <v>18867</v>
      </c>
      <c r="N9" s="49"/>
      <c r="O9" s="49"/>
      <c r="P9" s="13"/>
      <c r="Q9" s="50" t="s">
        <v>60</v>
      </c>
      <c r="R9" s="50"/>
      <c r="S9" s="50"/>
      <c r="T9" s="50"/>
      <c r="U9" s="50"/>
      <c r="V9" s="13"/>
      <c r="W9" s="51">
        <v>0.378147424074392</v>
      </c>
      <c r="X9" s="51"/>
      <c r="Y9" s="51"/>
      <c r="Z9" s="51"/>
      <c r="AA9" s="51"/>
      <c r="AB9" s="13"/>
      <c r="AC9" s="49">
        <v>3000000</v>
      </c>
      <c r="AD9" s="49"/>
      <c r="AE9" s="49"/>
      <c r="AF9" s="49"/>
      <c r="AG9" s="49"/>
      <c r="AH9" s="13"/>
      <c r="AI9" s="49">
        <v>19371</v>
      </c>
      <c r="AJ9" s="49"/>
      <c r="AK9" s="49">
        <v>19371</v>
      </c>
      <c r="AL9" s="13"/>
      <c r="AM9" s="50" t="s">
        <v>60</v>
      </c>
      <c r="AN9" s="50"/>
      <c r="AO9" s="50"/>
      <c r="AP9" s="13"/>
      <c r="AQ9" s="51">
        <v>0.378147424074392</v>
      </c>
      <c r="AR9" s="51"/>
      <c r="AS9" s="51"/>
    </row>
    <row r="10" spans="1:49" ht="14.45" customHeight="1">
      <c r="A10" s="40" t="s">
        <v>61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</row>
    <row r="11" spans="1:49" ht="14.45" customHeight="1">
      <c r="C11" s="41" t="s">
        <v>7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Y11" s="41" t="s">
        <v>9</v>
      </c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</row>
    <row r="12" spans="1:49" ht="14.45" customHeight="1">
      <c r="A12" s="2" t="s">
        <v>54</v>
      </c>
      <c r="C12" s="4" t="s">
        <v>62</v>
      </c>
      <c r="D12" s="3"/>
      <c r="E12" s="4" t="s">
        <v>63</v>
      </c>
      <c r="F12" s="3"/>
      <c r="G12" s="42" t="s">
        <v>64</v>
      </c>
      <c r="H12" s="42"/>
      <c r="I12" s="42"/>
      <c r="J12" s="3"/>
      <c r="K12" s="42" t="s">
        <v>65</v>
      </c>
      <c r="L12" s="42"/>
      <c r="M12" s="42"/>
      <c r="N12" s="3"/>
      <c r="O12" s="42" t="s">
        <v>56</v>
      </c>
      <c r="P12" s="42"/>
      <c r="Q12" s="42"/>
      <c r="R12" s="3"/>
      <c r="S12" s="42" t="s">
        <v>57</v>
      </c>
      <c r="T12" s="42"/>
      <c r="U12" s="42"/>
      <c r="V12" s="42"/>
      <c r="W12" s="42"/>
      <c r="Y12" s="42" t="s">
        <v>62</v>
      </c>
      <c r="Z12" s="42"/>
      <c r="AA12" s="42"/>
      <c r="AB12" s="42"/>
      <c r="AC12" s="42"/>
      <c r="AD12" s="3"/>
      <c r="AE12" s="42" t="s">
        <v>63</v>
      </c>
      <c r="AF12" s="42"/>
      <c r="AG12" s="42"/>
      <c r="AH12" s="42"/>
      <c r="AI12" s="42"/>
      <c r="AJ12" s="3"/>
      <c r="AK12" s="42" t="s">
        <v>64</v>
      </c>
      <c r="AL12" s="42"/>
      <c r="AM12" s="42"/>
      <c r="AN12" s="3"/>
      <c r="AO12" s="42" t="s">
        <v>65</v>
      </c>
      <c r="AP12" s="42"/>
      <c r="AQ12" s="42"/>
      <c r="AR12" s="3"/>
      <c r="AS12" s="42" t="s">
        <v>56</v>
      </c>
      <c r="AT12" s="42"/>
      <c r="AU12" s="3"/>
      <c r="AV12" s="4" t="s">
        <v>57</v>
      </c>
    </row>
    <row r="13" spans="1:49" ht="14.45" customHeight="1">
      <c r="A13" s="40" t="s">
        <v>66</v>
      </c>
      <c r="B13" s="40"/>
      <c r="C13" s="53"/>
      <c r="D13" s="40"/>
      <c r="E13" s="53"/>
      <c r="F13" s="40"/>
      <c r="G13" s="53"/>
      <c r="H13" s="53"/>
      <c r="I13" s="53"/>
      <c r="J13" s="40"/>
      <c r="K13" s="53"/>
      <c r="L13" s="53"/>
      <c r="M13" s="53"/>
      <c r="N13" s="40"/>
      <c r="O13" s="53"/>
      <c r="P13" s="53"/>
      <c r="Q13" s="53"/>
      <c r="R13" s="40"/>
      <c r="S13" s="53"/>
      <c r="T13" s="53"/>
      <c r="U13" s="53"/>
      <c r="V13" s="53"/>
      <c r="W13" s="53"/>
      <c r="X13" s="40"/>
      <c r="Y13" s="53"/>
      <c r="Z13" s="53"/>
      <c r="AA13" s="53"/>
      <c r="AB13" s="53"/>
      <c r="AC13" s="53"/>
      <c r="AD13" s="40"/>
      <c r="AE13" s="53"/>
      <c r="AF13" s="53"/>
      <c r="AG13" s="53"/>
      <c r="AH13" s="53"/>
      <c r="AI13" s="53"/>
      <c r="AJ13" s="40"/>
      <c r="AK13" s="53"/>
      <c r="AL13" s="53"/>
      <c r="AM13" s="53"/>
      <c r="AN13" s="40"/>
      <c r="AO13" s="53"/>
      <c r="AP13" s="53"/>
      <c r="AQ13" s="53"/>
      <c r="AR13" s="40"/>
      <c r="AS13" s="53"/>
      <c r="AT13" s="53"/>
      <c r="AU13" s="40"/>
      <c r="AV13" s="53"/>
      <c r="AW13" s="40"/>
    </row>
    <row r="14" spans="1:49" ht="14.45" customHeight="1">
      <c r="C14" s="41" t="s">
        <v>7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O14" s="41" t="s">
        <v>9</v>
      </c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</row>
    <row r="15" spans="1:49" ht="14.45" customHeight="1">
      <c r="A15" s="2" t="s">
        <v>54</v>
      </c>
      <c r="C15" s="4" t="s">
        <v>63</v>
      </c>
      <c r="D15" s="3"/>
      <c r="E15" s="4" t="s">
        <v>65</v>
      </c>
      <c r="F15" s="3"/>
      <c r="G15" s="42" t="s">
        <v>56</v>
      </c>
      <c r="H15" s="42"/>
      <c r="I15" s="42"/>
      <c r="J15" s="3"/>
      <c r="K15" s="42" t="s">
        <v>57</v>
      </c>
      <c r="L15" s="42"/>
      <c r="M15" s="42"/>
      <c r="O15" s="42" t="s">
        <v>63</v>
      </c>
      <c r="P15" s="42"/>
      <c r="Q15" s="42"/>
      <c r="R15" s="42"/>
      <c r="S15" s="42"/>
      <c r="T15" s="3"/>
      <c r="U15" s="42" t="s">
        <v>65</v>
      </c>
      <c r="V15" s="42"/>
      <c r="W15" s="42"/>
      <c r="X15" s="42"/>
      <c r="Y15" s="42"/>
      <c r="Z15" s="3"/>
      <c r="AA15" s="42" t="s">
        <v>56</v>
      </c>
      <c r="AB15" s="42"/>
      <c r="AC15" s="42"/>
      <c r="AD15" s="42"/>
      <c r="AE15" s="42"/>
      <c r="AF15" s="3"/>
      <c r="AG15" s="42" t="s">
        <v>57</v>
      </c>
      <c r="AH15" s="42"/>
      <c r="AI15" s="42"/>
    </row>
    <row r="16" spans="1:49" ht="21.75" customHeight="1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4.45" customHeight="1"/>
    <row r="5" spans="1:27" ht="14.45" customHeight="1">
      <c r="A5" s="1" t="s">
        <v>67</v>
      </c>
      <c r="B5" s="40" t="s">
        <v>68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14.45" customHeight="1">
      <c r="E6" s="41" t="s">
        <v>7</v>
      </c>
      <c r="F6" s="41"/>
      <c r="G6" s="41"/>
      <c r="H6" s="41"/>
      <c r="I6" s="41"/>
      <c r="K6" s="41" t="s">
        <v>8</v>
      </c>
      <c r="L6" s="41"/>
      <c r="M6" s="41"/>
      <c r="N6" s="41"/>
      <c r="O6" s="41"/>
      <c r="P6" s="41"/>
      <c r="Q6" s="41"/>
      <c r="S6" s="41" t="s">
        <v>9</v>
      </c>
      <c r="T6" s="41"/>
      <c r="U6" s="41"/>
      <c r="V6" s="41"/>
      <c r="W6" s="41"/>
      <c r="X6" s="41"/>
      <c r="Y6" s="41"/>
      <c r="Z6" s="41"/>
      <c r="AA6" s="41"/>
    </row>
    <row r="7" spans="1:27" ht="14.45" customHeight="1">
      <c r="E7" s="3"/>
      <c r="F7" s="3"/>
      <c r="G7" s="3"/>
      <c r="H7" s="3"/>
      <c r="I7" s="3"/>
      <c r="K7" s="42" t="s">
        <v>69</v>
      </c>
      <c r="L7" s="42"/>
      <c r="M7" s="42"/>
      <c r="N7" s="3"/>
      <c r="O7" s="42" t="s">
        <v>70</v>
      </c>
      <c r="P7" s="42"/>
      <c r="Q7" s="4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41" t="s">
        <v>71</v>
      </c>
      <c r="B8" s="41"/>
      <c r="D8" s="41" t="s">
        <v>72</v>
      </c>
      <c r="E8" s="4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73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ht="14.45" customHeight="1"/>
    <row r="5" spans="1:38" ht="14.45" customHeight="1">
      <c r="A5" s="1" t="s">
        <v>74</v>
      </c>
      <c r="B5" s="40" t="s">
        <v>75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38" ht="14.45" customHeight="1">
      <c r="A6" s="41" t="s">
        <v>76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 t="s">
        <v>7</v>
      </c>
      <c r="Q6" s="41"/>
      <c r="R6" s="41"/>
      <c r="S6" s="41"/>
      <c r="T6" s="41"/>
      <c r="V6" s="41" t="s">
        <v>8</v>
      </c>
      <c r="W6" s="41"/>
      <c r="X6" s="41"/>
      <c r="Y6" s="41"/>
      <c r="Z6" s="41"/>
      <c r="AA6" s="41"/>
      <c r="AB6" s="41"/>
      <c r="AD6" s="41" t="s">
        <v>9</v>
      </c>
      <c r="AE6" s="41"/>
      <c r="AF6" s="41"/>
      <c r="AG6" s="41"/>
      <c r="AH6" s="41"/>
      <c r="AI6" s="41"/>
      <c r="AJ6" s="41"/>
      <c r="AK6" s="41"/>
      <c r="AL6" s="4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2" t="s">
        <v>10</v>
      </c>
      <c r="W7" s="42"/>
      <c r="X7" s="42"/>
      <c r="Y7" s="3"/>
      <c r="Z7" s="42" t="s">
        <v>11</v>
      </c>
      <c r="AA7" s="42"/>
      <c r="AB7" s="42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1" t="s">
        <v>77</v>
      </c>
      <c r="B8" s="41"/>
      <c r="D8" s="2" t="s">
        <v>78</v>
      </c>
      <c r="F8" s="2" t="s">
        <v>79</v>
      </c>
      <c r="H8" s="2" t="s">
        <v>80</v>
      </c>
      <c r="J8" s="2" t="s">
        <v>81</v>
      </c>
      <c r="L8" s="2" t="s">
        <v>82</v>
      </c>
      <c r="N8" s="2" t="s">
        <v>58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>
      <c r="A4" s="40" t="s">
        <v>83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4.45" customHeight="1">
      <c r="A5" s="40" t="s">
        <v>84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/>
    <row r="7" spans="1:13" ht="14.45" customHeight="1">
      <c r="C7" s="41" t="s">
        <v>9</v>
      </c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ht="14.45" customHeight="1">
      <c r="A8" s="2" t="s">
        <v>85</v>
      </c>
      <c r="C8" s="4" t="s">
        <v>13</v>
      </c>
      <c r="D8" s="3"/>
      <c r="E8" s="4" t="s">
        <v>86</v>
      </c>
      <c r="F8" s="3"/>
      <c r="G8" s="4" t="s">
        <v>87</v>
      </c>
      <c r="H8" s="3"/>
      <c r="I8" s="4" t="s">
        <v>88</v>
      </c>
      <c r="J8" s="3"/>
      <c r="K8" s="4" t="s">
        <v>89</v>
      </c>
      <c r="L8" s="3"/>
      <c r="M8" s="4" t="s">
        <v>90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2"/>
  <sheetViews>
    <sheetView rightToLeft="1" workbookViewId="0">
      <selection activeCell="D29" sqref="D29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85546875" style="13" bestFit="1" customWidth="1"/>
    <col min="5" max="5" width="1.28515625" style="13" customWidth="1"/>
    <col min="6" max="6" width="16.140625" style="13" bestFit="1" customWidth="1"/>
    <col min="7" max="7" width="1.28515625" style="13" customWidth="1"/>
    <col min="8" max="8" width="16" style="13" bestFit="1" customWidth="1"/>
    <col min="9" max="9" width="1.28515625" customWidth="1"/>
    <col min="10" max="10" width="14.28515625" style="13" customWidth="1"/>
    <col min="11" max="11" width="1.28515625" style="13" customWidth="1"/>
    <col min="12" max="12" width="19.42578125" style="13" customWidth="1"/>
    <col min="13" max="13" width="0.28515625" customWidth="1"/>
    <col min="16" max="16" width="18.42578125" bestFit="1" customWidth="1"/>
  </cols>
  <sheetData>
    <row r="1" spans="1:16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4.45" customHeight="1"/>
    <row r="5" spans="1:16" ht="14.45" customHeight="1">
      <c r="A5" s="1" t="s">
        <v>91</v>
      </c>
      <c r="B5" s="40" t="s">
        <v>92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6" ht="14.45" customHeight="1">
      <c r="D6" s="2" t="s">
        <v>7</v>
      </c>
      <c r="F6" s="41" t="s">
        <v>8</v>
      </c>
      <c r="G6" s="41"/>
      <c r="H6" s="41"/>
      <c r="J6" s="2" t="s">
        <v>9</v>
      </c>
    </row>
    <row r="7" spans="1:16" ht="14.45" customHeight="1">
      <c r="D7" s="14"/>
      <c r="F7" s="14"/>
      <c r="G7" s="14"/>
      <c r="H7" s="14"/>
      <c r="J7" s="14"/>
    </row>
    <row r="8" spans="1:16" ht="14.45" customHeight="1">
      <c r="A8" s="41" t="s">
        <v>93</v>
      </c>
      <c r="B8" s="41"/>
      <c r="D8" s="2" t="s">
        <v>94</v>
      </c>
      <c r="F8" s="2" t="s">
        <v>95</v>
      </c>
      <c r="H8" s="2" t="s">
        <v>96</v>
      </c>
      <c r="J8" s="2" t="s">
        <v>94</v>
      </c>
      <c r="L8" s="2" t="s">
        <v>18</v>
      </c>
    </row>
    <row r="9" spans="1:16" ht="21.75" customHeight="1">
      <c r="A9" s="43" t="s">
        <v>97</v>
      </c>
      <c r="B9" s="43"/>
      <c r="D9" s="15">
        <v>306996</v>
      </c>
      <c r="F9" s="15">
        <v>1298</v>
      </c>
      <c r="H9" s="15">
        <v>0</v>
      </c>
      <c r="J9" s="15">
        <v>308294</v>
      </c>
      <c r="L9" s="16">
        <f>J9/2866646305267*100</f>
        <v>1.0754518247806139E-5</v>
      </c>
    </row>
    <row r="10" spans="1:16" ht="21.75" customHeight="1">
      <c r="A10" s="45" t="s">
        <v>98</v>
      </c>
      <c r="B10" s="45"/>
      <c r="D10" s="17">
        <v>4721000</v>
      </c>
      <c r="F10" s="17">
        <v>0</v>
      </c>
      <c r="H10" s="17">
        <v>0</v>
      </c>
      <c r="J10" s="17">
        <v>4721000</v>
      </c>
      <c r="L10" s="18">
        <f t="shared" ref="L10:L16" si="0">J10/2866646305267*100</f>
        <v>1.6468721625426634E-4</v>
      </c>
    </row>
    <row r="11" spans="1:16" ht="21.75" customHeight="1">
      <c r="A11" s="45" t="s">
        <v>97</v>
      </c>
      <c r="B11" s="45"/>
      <c r="D11" s="17">
        <v>6147134107</v>
      </c>
      <c r="F11" s="17">
        <v>9408753115</v>
      </c>
      <c r="H11" s="17">
        <v>12391790330</v>
      </c>
      <c r="J11" s="17">
        <v>3164096892</v>
      </c>
      <c r="L11" s="18">
        <f t="shared" si="0"/>
        <v>0.11037625695874941</v>
      </c>
    </row>
    <row r="12" spans="1:16" ht="21.75" customHeight="1">
      <c r="A12" s="45" t="s">
        <v>99</v>
      </c>
      <c r="B12" s="45"/>
      <c r="D12" s="17">
        <v>40370396</v>
      </c>
      <c r="F12" s="17">
        <v>16603392721</v>
      </c>
      <c r="H12" s="17">
        <v>14680350000</v>
      </c>
      <c r="J12" s="17">
        <v>1963413117</v>
      </c>
      <c r="L12" s="18">
        <f t="shared" si="0"/>
        <v>6.8491641727566638E-2</v>
      </c>
    </row>
    <row r="13" spans="1:16" ht="21.75" customHeight="1">
      <c r="A13" s="45" t="s">
        <v>100</v>
      </c>
      <c r="B13" s="45"/>
      <c r="D13" s="17">
        <v>11737798736</v>
      </c>
      <c r="F13" s="17">
        <v>108090112833</v>
      </c>
      <c r="H13" s="17">
        <v>115603583100</v>
      </c>
      <c r="J13" s="17">
        <v>4224328469</v>
      </c>
      <c r="L13" s="18">
        <f t="shared" si="0"/>
        <v>0.14736134211041238</v>
      </c>
      <c r="P13" s="30"/>
    </row>
    <row r="14" spans="1:16" ht="21.75" customHeight="1">
      <c r="A14" s="45" t="s">
        <v>101</v>
      </c>
      <c r="B14" s="45"/>
      <c r="D14" s="17">
        <v>14373811</v>
      </c>
      <c r="F14" s="17">
        <v>56481</v>
      </c>
      <c r="H14" s="17">
        <v>630000</v>
      </c>
      <c r="J14" s="17">
        <v>13800292</v>
      </c>
      <c r="L14" s="18">
        <f t="shared" si="0"/>
        <v>4.8140895424190246E-4</v>
      </c>
    </row>
    <row r="15" spans="1:16" ht="21.75" customHeight="1">
      <c r="A15" s="45" t="s">
        <v>102</v>
      </c>
      <c r="B15" s="45"/>
      <c r="D15" s="17">
        <v>10040026</v>
      </c>
      <c r="F15" s="17">
        <v>42456</v>
      </c>
      <c r="H15" s="17">
        <v>0</v>
      </c>
      <c r="J15" s="17">
        <v>10082482</v>
      </c>
      <c r="L15" s="18">
        <f t="shared" si="0"/>
        <v>3.5171698655237188E-4</v>
      </c>
    </row>
    <row r="16" spans="1:16" ht="21.75" customHeight="1">
      <c r="A16" s="47" t="s">
        <v>103</v>
      </c>
      <c r="B16" s="47"/>
      <c r="D16" s="19">
        <v>5530500</v>
      </c>
      <c r="F16" s="19">
        <v>0</v>
      </c>
      <c r="H16" s="19">
        <v>1260000</v>
      </c>
      <c r="J16" s="19">
        <v>4270500</v>
      </c>
      <c r="L16" s="18">
        <f t="shared" si="0"/>
        <v>1.4897198835285837E-4</v>
      </c>
    </row>
    <row r="17" spans="1:12" ht="21.75" customHeight="1" thickBot="1">
      <c r="A17" s="48" t="s">
        <v>52</v>
      </c>
      <c r="B17" s="48"/>
      <c r="D17" s="20">
        <v>17960275572</v>
      </c>
      <c r="F17" s="20">
        <v>134102358904</v>
      </c>
      <c r="H17" s="20">
        <v>142677613430</v>
      </c>
      <c r="J17" s="20">
        <v>9385021046</v>
      </c>
      <c r="L17" s="21">
        <f>SUM(L9:L16)</f>
        <v>0.32738678046037761</v>
      </c>
    </row>
    <row r="18" spans="1:12" ht="13.5" thickTop="1"/>
    <row r="20" spans="1:12">
      <c r="H20" s="25"/>
      <c r="J20" s="27"/>
    </row>
    <row r="21" spans="1:12">
      <c r="J21" s="27"/>
    </row>
    <row r="22" spans="1:12">
      <c r="H22" s="25"/>
      <c r="J22" s="25"/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workbookViewId="0">
      <selection activeCell="J13" sqref="J13"/>
    </sheetView>
  </sheetViews>
  <sheetFormatPr defaultRowHeight="12.75"/>
  <cols>
    <col min="1" max="1" width="2.5703125" customWidth="1"/>
    <col min="2" max="2" width="51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3" max="13" width="20.85546875" bestFit="1" customWidth="1"/>
  </cols>
  <sheetData>
    <row r="1" spans="1:13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3" ht="14.45" customHeight="1"/>
    <row r="5" spans="1:13" ht="29.1" customHeight="1">
      <c r="A5" s="1" t="s">
        <v>105</v>
      </c>
      <c r="B5" s="40" t="s">
        <v>106</v>
      </c>
      <c r="C5" s="40"/>
      <c r="D5" s="40"/>
      <c r="E5" s="40"/>
      <c r="F5" s="40"/>
      <c r="G5" s="40"/>
      <c r="H5" s="40"/>
      <c r="I5" s="40"/>
      <c r="J5" s="40"/>
    </row>
    <row r="6" spans="1:13" ht="14.45" customHeight="1"/>
    <row r="7" spans="1:13" ht="14.45" customHeight="1">
      <c r="A7" s="41" t="s">
        <v>107</v>
      </c>
      <c r="B7" s="41"/>
      <c r="D7" s="2" t="s">
        <v>108</v>
      </c>
      <c r="F7" s="2" t="s">
        <v>94</v>
      </c>
      <c r="H7" s="2" t="s">
        <v>109</v>
      </c>
      <c r="J7" s="2" t="s">
        <v>110</v>
      </c>
    </row>
    <row r="8" spans="1:13" ht="21.75" customHeight="1">
      <c r="A8" s="43" t="s">
        <v>111</v>
      </c>
      <c r="B8" s="43"/>
      <c r="D8" s="29" t="s">
        <v>112</v>
      </c>
      <c r="F8" s="15">
        <f>'درآمد سرمایه گذاری در سهام'!J46</f>
        <v>464390380910</v>
      </c>
      <c r="G8" s="13"/>
      <c r="H8" s="16">
        <f>F8/$F$13*100</f>
        <v>99.974286772528103</v>
      </c>
      <c r="I8" s="13"/>
      <c r="J8" s="16">
        <f>F8/2866646305267*100</f>
        <v>16.199779514366934</v>
      </c>
      <c r="M8" s="31"/>
    </row>
    <row r="9" spans="1:13" ht="21.75" customHeight="1">
      <c r="A9" s="45" t="s">
        <v>113</v>
      </c>
      <c r="B9" s="45"/>
      <c r="D9" s="32" t="s">
        <v>114</v>
      </c>
      <c r="F9" s="17">
        <v>0</v>
      </c>
      <c r="G9" s="13"/>
      <c r="H9" s="18">
        <f t="shared" ref="H9:H13" si="0">F9/$F$13*100</f>
        <v>0</v>
      </c>
      <c r="I9" s="13"/>
      <c r="J9" s="18">
        <f t="shared" ref="J9:J10" si="1">F9/2866646305267*100</f>
        <v>0</v>
      </c>
    </row>
    <row r="10" spans="1:13" ht="21.75" customHeight="1">
      <c r="A10" s="45" t="s">
        <v>115</v>
      </c>
      <c r="B10" s="45"/>
      <c r="D10" s="32" t="s">
        <v>116</v>
      </c>
      <c r="F10" s="17">
        <v>0</v>
      </c>
      <c r="G10" s="13"/>
      <c r="H10" s="18">
        <f t="shared" si="0"/>
        <v>0</v>
      </c>
      <c r="I10" s="13"/>
      <c r="J10" s="18">
        <f t="shared" si="1"/>
        <v>0</v>
      </c>
    </row>
    <row r="11" spans="1:13" ht="21.75" customHeight="1">
      <c r="A11" s="45" t="s">
        <v>117</v>
      </c>
      <c r="B11" s="45"/>
      <c r="D11" s="32" t="s">
        <v>118</v>
      </c>
      <c r="F11" s="17">
        <f>'درآمد سپرده بانکی'!D14</f>
        <v>17420993</v>
      </c>
      <c r="G11" s="13"/>
      <c r="H11" s="18">
        <f>F11/$F$13*100</f>
        <v>3.7504035863777738E-3</v>
      </c>
      <c r="I11" s="13"/>
      <c r="J11" s="18">
        <f>F11/2866646305267*100</f>
        <v>6.0771337461450116E-4</v>
      </c>
    </row>
    <row r="12" spans="1:13" ht="21.75" customHeight="1">
      <c r="A12" s="47" t="s">
        <v>119</v>
      </c>
      <c r="B12" s="47"/>
      <c r="D12" s="32" t="s">
        <v>120</v>
      </c>
      <c r="F12" s="19">
        <f>'سایر درآمدها'!D11</f>
        <v>102019474</v>
      </c>
      <c r="G12" s="13"/>
      <c r="H12" s="18">
        <f>F12/$F$13*100</f>
        <v>2.196282388552559E-2</v>
      </c>
      <c r="I12" s="13"/>
      <c r="J12" s="18">
        <f>F12/2866646305267*100</f>
        <v>3.5588441382725061E-3</v>
      </c>
    </row>
    <row r="13" spans="1:13" ht="21.75" customHeight="1" thickBot="1">
      <c r="A13" s="48" t="s">
        <v>52</v>
      </c>
      <c r="B13" s="48"/>
      <c r="D13" s="7"/>
      <c r="F13" s="20">
        <f>SUM(F8:F12)</f>
        <v>464509821377</v>
      </c>
      <c r="G13" s="13"/>
      <c r="H13" s="20">
        <f t="shared" si="0"/>
        <v>100</v>
      </c>
      <c r="I13" s="13"/>
      <c r="J13" s="21">
        <f>F13/2866646305267*100</f>
        <v>16.20394607187982</v>
      </c>
    </row>
    <row r="14" spans="1:13" ht="13.5" thickTop="1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21.7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14.45" customHeight="1"/>
    <row r="5" spans="1:22" ht="14.45" customHeight="1">
      <c r="A5" s="1" t="s">
        <v>133</v>
      </c>
      <c r="B5" s="40" t="s">
        <v>134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14.45" customHeight="1">
      <c r="D6" s="41" t="s">
        <v>123</v>
      </c>
      <c r="E6" s="41"/>
      <c r="F6" s="41"/>
      <c r="G6" s="41"/>
      <c r="H6" s="41"/>
      <c r="I6" s="41"/>
      <c r="J6" s="41"/>
      <c r="K6" s="41"/>
      <c r="L6" s="41"/>
      <c r="N6" s="41" t="s">
        <v>124</v>
      </c>
      <c r="O6" s="41"/>
      <c r="P6" s="41"/>
      <c r="Q6" s="41"/>
      <c r="R6" s="41"/>
      <c r="S6" s="41"/>
      <c r="T6" s="41"/>
      <c r="U6" s="41"/>
      <c r="V6" s="41"/>
    </row>
    <row r="7" spans="1:22" ht="14.45" customHeight="1">
      <c r="D7" s="3"/>
      <c r="E7" s="3"/>
      <c r="F7" s="3"/>
      <c r="G7" s="3"/>
      <c r="H7" s="3"/>
      <c r="I7" s="3"/>
      <c r="J7" s="42" t="s">
        <v>52</v>
      </c>
      <c r="K7" s="42"/>
      <c r="L7" s="42"/>
      <c r="N7" s="3"/>
      <c r="O7" s="3"/>
      <c r="P7" s="3"/>
      <c r="Q7" s="3"/>
      <c r="R7" s="3"/>
      <c r="S7" s="3"/>
      <c r="T7" s="42" t="s">
        <v>52</v>
      </c>
      <c r="U7" s="42"/>
      <c r="V7" s="42"/>
    </row>
    <row r="8" spans="1:22" ht="14.45" customHeight="1">
      <c r="A8" s="41" t="s">
        <v>71</v>
      </c>
      <c r="B8" s="41"/>
      <c r="D8" s="2" t="s">
        <v>135</v>
      </c>
      <c r="F8" s="2" t="s">
        <v>127</v>
      </c>
      <c r="H8" s="2" t="s">
        <v>128</v>
      </c>
      <c r="J8" s="4" t="s">
        <v>94</v>
      </c>
      <c r="K8" s="3"/>
      <c r="L8" s="4" t="s">
        <v>109</v>
      </c>
      <c r="N8" s="2" t="s">
        <v>135</v>
      </c>
      <c r="P8" s="2" t="s">
        <v>127</v>
      </c>
      <c r="R8" s="2" t="s">
        <v>128</v>
      </c>
      <c r="T8" s="4" t="s">
        <v>94</v>
      </c>
      <c r="U8" s="3"/>
      <c r="V8" s="4" t="s">
        <v>109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سود سپرده بانکی</vt:lpstr>
      <vt:lpstr>سایر درآمدها</vt:lpstr>
      <vt:lpstr>درآمد سرمایه گذاری در سهام</vt:lpstr>
      <vt:lpstr>درآمد سود سهام</vt:lpstr>
      <vt:lpstr>درآمد سود صندوق</vt:lpstr>
      <vt:lpstr>سود اوراق بهادار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Reyhane Banki</cp:lastModifiedBy>
  <dcterms:created xsi:type="dcterms:W3CDTF">2025-10-27T05:44:13Z</dcterms:created>
  <dcterms:modified xsi:type="dcterms:W3CDTF">2025-10-28T05:46:25Z</dcterms:modified>
</cp:coreProperties>
</file>