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یکم سامان\افشای پرتفو\1404\"/>
    </mc:Choice>
  </mc:AlternateContent>
  <xr:revisionPtr revIDLastSave="0" documentId="13_ncr:1_{E1757960-EBE7-44F3-86A8-45C2A8CB905B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مشتقه'!$A$1:$AX$48</definedName>
    <definedName name="_xlnm.Print_Area" localSheetId="3">درآمد!$A$1:$K$11</definedName>
    <definedName name="_xlnm.Print_Area" localSheetId="5">'درآمد سپرده بانکی'!$A$1:$K$14</definedName>
    <definedName name="_xlnm.Print_Area" localSheetId="4">'درآمد سرمایه گذاری در سهام'!$A$1:$X$46</definedName>
    <definedName name="_xlnm.Print_Area" localSheetId="7">'درآمد سود سهام'!$A$1:$T$29</definedName>
    <definedName name="_xlnm.Print_Area" localSheetId="10">'درآمد ناشی از تغییر قیمت اوراق'!$A$1:$S$41</definedName>
    <definedName name="_xlnm.Print_Area" localSheetId="9">'درآمد ناشی از فروش'!$A$1:$S$23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بانکی'!$A$1:$N$14</definedName>
    <definedName name="_xlnm.Print_Area" localSheetId="0">سهام!$A$1:$AC$42</definedName>
  </definedNames>
  <calcPr calcId="191029"/>
</workbook>
</file>

<file path=xl/calcChain.xml><?xml version="1.0" encoding="utf-8"?>
<calcChain xmlns="http://schemas.openxmlformats.org/spreadsheetml/2006/main">
  <c r="L17" i="7" l="1"/>
  <c r="L10" i="7"/>
  <c r="L11" i="7"/>
  <c r="L12" i="7"/>
  <c r="L13" i="7"/>
  <c r="L14" i="7"/>
  <c r="L15" i="7"/>
  <c r="L16" i="7"/>
  <c r="L9" i="7"/>
  <c r="L46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9" i="9"/>
  <c r="J11" i="8"/>
  <c r="J9" i="8"/>
  <c r="J10" i="8"/>
  <c r="J8" i="8"/>
  <c r="H11" i="8"/>
  <c r="H9" i="8"/>
  <c r="H10" i="8"/>
  <c r="H8" i="8"/>
  <c r="F11" i="8"/>
  <c r="F10" i="8"/>
  <c r="F9" i="8"/>
  <c r="F8" i="8"/>
  <c r="J46" i="9"/>
  <c r="J4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9" i="9"/>
  <c r="F46" i="9"/>
  <c r="I41" i="21"/>
  <c r="W46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9" i="9"/>
  <c r="U46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9" i="9"/>
  <c r="P42" i="9"/>
  <c r="Q46" i="9"/>
  <c r="Q40" i="21"/>
  <c r="Q41" i="21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AB42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9" i="2"/>
  <c r="J42" i="2"/>
  <c r="J31" i="2"/>
  <c r="Z42" i="2"/>
</calcChain>
</file>

<file path=xl/sharedStrings.xml><?xml version="1.0" encoding="utf-8"?>
<sst xmlns="http://schemas.openxmlformats.org/spreadsheetml/2006/main" count="396" uniqueCount="141">
  <si>
    <t>صندوق سرمايه گذاري مشترک يکم سامان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</si>
  <si>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</si>
  <si>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</si>
  <si>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</si>
  <si>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</si>
  <si>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</si>
  <si>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</si>
  <si>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</si>
  <si>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</si>
  <si>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</si>
  <si>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</si>
  <si>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</si>
  <si>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</si>
  <si>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</si>
  <si>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</si>
  <si>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</si>
  <si>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</si>
  <si>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</si>
  <si>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</si>
  <si>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</si>
  <si>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</si>
  <si>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</si>
  <si>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</si>
  <si>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</si>
  <si>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</si>
  <si>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</si>
  <si>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</si>
  <si>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</si>
  <si>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</si>
  <si>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</si>
  <si>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</si>
  <si>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</si>
  <si>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</si>
  <si>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</si>
  <si>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</si>
  <si>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</si>
  <si>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</si>
  <si>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</si>
  <si>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</si>
  <si>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</si>
  <si>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</si>
  <si>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</si>
  <si>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</si>
  <si>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</si>
  <si>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</si>
  <si>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</si>
  <si>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</si>
  <si>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</si>
  <si>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</si>
  <si>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پالایش نفت اصفهان</t>
  </si>
  <si>
    <t>کشت و دامداری فکا</t>
  </si>
  <si>
    <t>مدیریت نیروگاهی ایرانیان مپنا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</si>
  <si>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</si>
  <si>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</si>
  <si>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</si>
  <si>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</si>
  <si>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</si>
  <si>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</si>
  <si>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</si>
  <si>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</si>
  <si>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</si>
  <si>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</si>
  <si>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</si>
  <si>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</si>
  <si>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</si>
  <si>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</si>
  <si>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</si>
  <si>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</si>
  <si>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</si>
  <si>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</si>
  <si>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</si>
  <si>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</si>
  <si>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</si>
  <si>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آصف</t>
  </si>
  <si>
    <t>حساب جاری بانک سامان آصف</t>
  </si>
  <si>
    <t>سپرده کوتاه مدت بانک سامان ملاصدرا</t>
  </si>
  <si>
    <t>سپرده کوتاه مدت بانک تجارت مطهری مهرداد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</si>
  <si>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</si>
  <si>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</si>
  <si>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</si>
  <si>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</si>
  <si>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</si>
  <si>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</si>
  <si>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</si>
  <si>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</si>
  <si>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</si>
  <si>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</si>
  <si>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</si>
  <si>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</si>
  <si>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</si>
  <si>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</si>
  <si>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</si>
  <si>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</si>
  <si>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</si>
  <si>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</si>
  <si>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</si>
  <si>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</si>
  <si>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</si>
  <si>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</si>
  <si>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</si>
  <si>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</si>
  <si>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الکترونیک مادیران</t>
  </si>
  <si>
    <t>پتروشیمی فناوران</t>
  </si>
  <si>
    <t>گروه انتخاب الکترونیک آرمان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</si>
  <si>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</si>
  <si>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</si>
  <si>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</si>
  <si>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</si>
  <si>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</si>
  <si>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</si>
  <si>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</si>
  <si>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</si>
  <si>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</si>
  <si>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</si>
  <si>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</si>
  <si>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</si>
  <si>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</si>
  <si>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</si>
  <si>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</si>
  <si>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</si>
  <si>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</si>
  <si>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</si>
  <si>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1404/05/12</t>
  </si>
  <si>
    <t>1404/04/31</t>
  </si>
  <si>
    <t>1404/05/13</t>
  </si>
  <si>
    <t>1404/05/04</t>
  </si>
  <si>
    <t>1404/04/29</t>
  </si>
  <si>
    <t>1404/05/08</t>
  </si>
  <si>
    <t>1404/06/23</t>
  </si>
  <si>
    <t>1404/06/17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</si>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</sst>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3"/>
  <sheetViews>
    <sheetView rightToLeft="1" workbookViewId="0">
      <selection activeCell="AB42" sqref="AB4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style="25" bestFit="1" customWidth="1"/>
    <col min="7" max="7" width="1.28515625" style="25" customWidth="1"/>
    <col min="8" max="8" width="17.5703125" style="25" bestFit="1" customWidth="1"/>
    <col min="9" max="9" width="1.28515625" style="25" customWidth="1"/>
    <col min="10" max="10" width="17.7109375" style="25" bestFit="1" customWidth="1"/>
    <col min="11" max="11" width="1.28515625" style="25" customWidth="1"/>
    <col min="12" max="12" width="11" style="25" bestFit="1" customWidth="1"/>
    <col min="13" max="13" width="1.28515625" style="25" customWidth="1"/>
    <col min="14" max="14" width="16.140625" style="25" bestFit="1" customWidth="1"/>
    <col min="15" max="15" width="1.28515625" style="25" customWidth="1"/>
    <col min="16" max="16" width="10.7109375" style="25" bestFit="1" customWidth="1"/>
    <col min="17" max="17" width="1.28515625" style="25" customWidth="1"/>
    <col min="18" max="18" width="14.7109375" style="25" bestFit="1" customWidth="1"/>
    <col min="19" max="19" width="1.28515625" style="25" customWidth="1"/>
    <col min="20" max="20" width="11.85546875" style="25" bestFit="1" customWidth="1"/>
    <col min="21" max="21" width="1.28515625" style="25" customWidth="1"/>
    <col min="22" max="22" width="16.140625" style="25" bestFit="1" customWidth="1"/>
    <col min="23" max="23" width="1.28515625" style="25" customWidth="1"/>
    <col min="24" max="24" width="17.5703125" style="25" bestFit="1" customWidth="1"/>
    <col min="25" max="25" width="1.28515625" style="25" customWidth="1"/>
    <col min="26" max="26" width="17.5703125" style="25" bestFit="1" customWidth="1"/>
    <col min="27" max="27" width="1.28515625" style="25" customWidth="1"/>
    <col min="28" max="28" width="18.28515625" style="25" bestFit="1" customWidth="1"/>
    <col min="29" max="29" width="0.28515625" style="25" customWidth="1"/>
    <col min="30" max="30" width="9.140625" style="25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26"/>
      <c r="G7" s="26"/>
      <c r="H7" s="26"/>
      <c r="I7" s="26"/>
      <c r="J7" s="26"/>
      <c r="L7" s="14" t="s">
        <v>10</v>
      </c>
      <c r="M7" s="14"/>
      <c r="N7" s="14"/>
      <c r="O7" s="26"/>
      <c r="P7" s="14" t="s">
        <v>11</v>
      </c>
      <c r="Q7" s="14"/>
      <c r="R7" s="14"/>
      <c r="T7" s="26"/>
      <c r="U7" s="26"/>
      <c r="V7" s="26"/>
      <c r="W7" s="26"/>
      <c r="X7" s="26"/>
      <c r="Y7" s="26"/>
      <c r="Z7" s="26"/>
      <c r="AA7" s="26"/>
      <c r="AB7" s="26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26"/>
      <c r="N8" s="4" t="s">
        <v>14</v>
      </c>
      <c r="P8" s="4" t="s">
        <v>13</v>
      </c>
      <c r="Q8" s="26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33">
        <v>6019338</v>
      </c>
      <c r="F9" s="33"/>
      <c r="H9" s="27">
        <v>63660548172</v>
      </c>
      <c r="J9" s="27">
        <v>55347587184.824997</v>
      </c>
      <c r="L9" s="27">
        <v>0</v>
      </c>
      <c r="N9" s="27">
        <v>0</v>
      </c>
      <c r="P9" s="27">
        <v>0</v>
      </c>
      <c r="R9" s="27">
        <v>0</v>
      </c>
      <c r="T9" s="27">
        <v>6019338</v>
      </c>
      <c r="V9" s="27">
        <v>10200</v>
      </c>
      <c r="X9" s="27">
        <v>63660548172</v>
      </c>
      <c r="Z9" s="27">
        <v>61031933976.779999</v>
      </c>
      <c r="AB9" s="28">
        <f>Z9/2481241507781*100</f>
        <v>2.4597337173905931</v>
      </c>
    </row>
    <row r="10" spans="1:28" ht="21.75" customHeight="1" x14ac:dyDescent="0.2">
      <c r="A10" s="17" t="s">
        <v>20</v>
      </c>
      <c r="B10" s="17"/>
      <c r="C10" s="17"/>
      <c r="E10" s="34">
        <v>7100000</v>
      </c>
      <c r="F10" s="34"/>
      <c r="H10" s="29">
        <v>89502981447</v>
      </c>
      <c r="J10" s="29">
        <v>115606026900</v>
      </c>
      <c r="L10" s="29">
        <v>0</v>
      </c>
      <c r="N10" s="29">
        <v>0</v>
      </c>
      <c r="P10" s="29">
        <v>-3261218</v>
      </c>
      <c r="R10" s="29">
        <v>61812563335</v>
      </c>
      <c r="T10" s="29">
        <v>3838782</v>
      </c>
      <c r="V10" s="29">
        <v>17440</v>
      </c>
      <c r="X10" s="29">
        <v>48391892132</v>
      </c>
      <c r="Z10" s="29">
        <v>66550015349.424004</v>
      </c>
      <c r="AB10" s="36">
        <f t="shared" ref="AB10:AB41" si="0">Z10/2481241507781*100</f>
        <v>2.6821256673615932</v>
      </c>
    </row>
    <row r="11" spans="1:28" ht="21.75" customHeight="1" x14ac:dyDescent="0.2">
      <c r="A11" s="17" t="s">
        <v>21</v>
      </c>
      <c r="B11" s="17"/>
      <c r="C11" s="17"/>
      <c r="E11" s="34">
        <v>558213</v>
      </c>
      <c r="F11" s="34"/>
      <c r="H11" s="29">
        <v>90554026104</v>
      </c>
      <c r="J11" s="29">
        <v>149304691597.13501</v>
      </c>
      <c r="L11" s="29">
        <v>0</v>
      </c>
      <c r="N11" s="29">
        <v>0</v>
      </c>
      <c r="P11" s="29">
        <v>0</v>
      </c>
      <c r="R11" s="29">
        <v>0</v>
      </c>
      <c r="T11" s="29">
        <v>558213</v>
      </c>
      <c r="V11" s="29">
        <v>250640</v>
      </c>
      <c r="X11" s="29">
        <v>90554026104</v>
      </c>
      <c r="Z11" s="29">
        <v>139078038807.396</v>
      </c>
      <c r="AB11" s="36">
        <f t="shared" si="0"/>
        <v>5.605179438247224</v>
      </c>
    </row>
    <row r="12" spans="1:28" ht="21.75" customHeight="1" x14ac:dyDescent="0.2">
      <c r="A12" s="17" t="s">
        <v>22</v>
      </c>
      <c r="B12" s="17"/>
      <c r="C12" s="17"/>
      <c r="E12" s="34">
        <v>1899999</v>
      </c>
      <c r="F12" s="34"/>
      <c r="H12" s="29">
        <v>39745878982</v>
      </c>
      <c r="J12" s="29">
        <v>67766340933.486</v>
      </c>
      <c r="L12" s="29">
        <v>0</v>
      </c>
      <c r="N12" s="29">
        <v>0</v>
      </c>
      <c r="P12" s="29">
        <v>0</v>
      </c>
      <c r="R12" s="29">
        <v>0</v>
      </c>
      <c r="T12" s="29">
        <v>1899999</v>
      </c>
      <c r="V12" s="29">
        <v>34640</v>
      </c>
      <c r="X12" s="29">
        <v>39745878982</v>
      </c>
      <c r="Z12" s="29">
        <v>65424360366.108002</v>
      </c>
      <c r="AB12" s="36">
        <f t="shared" si="0"/>
        <v>2.6367590644015015</v>
      </c>
    </row>
    <row r="13" spans="1:28" ht="21.75" customHeight="1" x14ac:dyDescent="0.2">
      <c r="A13" s="17" t="s">
        <v>23</v>
      </c>
      <c r="B13" s="17"/>
      <c r="C13" s="17"/>
      <c r="E13" s="34">
        <v>23350000</v>
      </c>
      <c r="F13" s="34"/>
      <c r="H13" s="29">
        <v>136036692231</v>
      </c>
      <c r="J13" s="29">
        <v>136248966225</v>
      </c>
      <c r="L13" s="29">
        <v>0</v>
      </c>
      <c r="N13" s="29">
        <v>0</v>
      </c>
      <c r="P13" s="29">
        <v>0</v>
      </c>
      <c r="R13" s="29">
        <v>0</v>
      </c>
      <c r="T13" s="29">
        <v>23350000</v>
      </c>
      <c r="V13" s="29">
        <v>5750</v>
      </c>
      <c r="X13" s="29">
        <v>136036692231</v>
      </c>
      <c r="Z13" s="29">
        <v>133463638125</v>
      </c>
      <c r="AB13" s="36">
        <f t="shared" si="0"/>
        <v>5.3789055884510777</v>
      </c>
    </row>
    <row r="14" spans="1:28" ht="21.75" customHeight="1" x14ac:dyDescent="0.2">
      <c r="A14" s="17" t="s">
        <v>24</v>
      </c>
      <c r="B14" s="17"/>
      <c r="C14" s="17"/>
      <c r="E14" s="34">
        <v>100000</v>
      </c>
      <c r="F14" s="34"/>
      <c r="H14" s="29">
        <v>2712460680</v>
      </c>
      <c r="J14" s="29">
        <v>3136227750</v>
      </c>
      <c r="L14" s="29">
        <v>0</v>
      </c>
      <c r="N14" s="29">
        <v>0</v>
      </c>
      <c r="P14" s="29">
        <v>0</v>
      </c>
      <c r="R14" s="29">
        <v>0</v>
      </c>
      <c r="T14" s="29">
        <v>100000</v>
      </c>
      <c r="V14" s="29">
        <v>28750</v>
      </c>
      <c r="X14" s="29">
        <v>2712460680</v>
      </c>
      <c r="Z14" s="29">
        <v>2857893750</v>
      </c>
      <c r="AB14" s="36">
        <f t="shared" si="0"/>
        <v>0.11517999118738925</v>
      </c>
    </row>
    <row r="15" spans="1:28" ht="21.75" customHeight="1" x14ac:dyDescent="0.2">
      <c r="A15" s="17" t="s">
        <v>25</v>
      </c>
      <c r="B15" s="17"/>
      <c r="C15" s="17"/>
      <c r="E15" s="34">
        <v>12957177</v>
      </c>
      <c r="F15" s="34"/>
      <c r="H15" s="29">
        <v>61103847427</v>
      </c>
      <c r="J15" s="29">
        <v>92478987301.382996</v>
      </c>
      <c r="L15" s="29">
        <v>0</v>
      </c>
      <c r="N15" s="29">
        <v>0</v>
      </c>
      <c r="P15" s="29">
        <v>0</v>
      </c>
      <c r="R15" s="29">
        <v>0</v>
      </c>
      <c r="T15" s="29">
        <v>12957177</v>
      </c>
      <c r="V15" s="29">
        <v>6720</v>
      </c>
      <c r="X15" s="29">
        <v>61103847427</v>
      </c>
      <c r="Z15" s="29">
        <v>86554149674.832001</v>
      </c>
      <c r="AB15" s="36">
        <f t="shared" si="0"/>
        <v>3.4883403894140992</v>
      </c>
    </row>
    <row r="16" spans="1:28" ht="21.75" customHeight="1" x14ac:dyDescent="0.2">
      <c r="A16" s="17" t="s">
        <v>26</v>
      </c>
      <c r="B16" s="17"/>
      <c r="C16" s="17"/>
      <c r="E16" s="34">
        <v>6890032</v>
      </c>
      <c r="F16" s="34"/>
      <c r="H16" s="29">
        <v>87422691019</v>
      </c>
      <c r="J16" s="29">
        <v>65956219661.447998</v>
      </c>
      <c r="L16" s="29">
        <v>0</v>
      </c>
      <c r="N16" s="29">
        <v>0</v>
      </c>
      <c r="P16" s="29">
        <v>0</v>
      </c>
      <c r="R16" s="29">
        <v>0</v>
      </c>
      <c r="T16" s="29">
        <v>6890032</v>
      </c>
      <c r="V16" s="29">
        <v>9490</v>
      </c>
      <c r="X16" s="29">
        <v>87422691019</v>
      </c>
      <c r="Z16" s="29">
        <v>64997354578.103996</v>
      </c>
      <c r="AB16" s="36">
        <f t="shared" si="0"/>
        <v>2.6195497042217308</v>
      </c>
    </row>
    <row r="17" spans="1:28" ht="21.75" customHeight="1" x14ac:dyDescent="0.2">
      <c r="A17" s="17" t="s">
        <v>27</v>
      </c>
      <c r="B17" s="17"/>
      <c r="C17" s="17"/>
      <c r="E17" s="34">
        <v>5541235</v>
      </c>
      <c r="F17" s="34"/>
      <c r="H17" s="29">
        <v>12356954050</v>
      </c>
      <c r="J17" s="29">
        <v>14189289742.908001</v>
      </c>
      <c r="L17" s="29">
        <v>0</v>
      </c>
      <c r="N17" s="29">
        <v>0</v>
      </c>
      <c r="P17" s="29">
        <v>0</v>
      </c>
      <c r="R17" s="29">
        <v>0</v>
      </c>
      <c r="T17" s="29">
        <v>5541235</v>
      </c>
      <c r="V17" s="29">
        <v>2279</v>
      </c>
      <c r="X17" s="29">
        <v>12356954050</v>
      </c>
      <c r="Z17" s="29">
        <v>12553335141.3382</v>
      </c>
      <c r="AB17" s="36">
        <f t="shared" si="0"/>
        <v>0.50592959621108291</v>
      </c>
    </row>
    <row r="18" spans="1:28" ht="21.75" customHeight="1" x14ac:dyDescent="0.2">
      <c r="A18" s="17" t="s">
        <v>28</v>
      </c>
      <c r="B18" s="17"/>
      <c r="C18" s="17"/>
      <c r="E18" s="34">
        <v>13196289</v>
      </c>
      <c r="F18" s="34"/>
      <c r="H18" s="29">
        <v>70934156792</v>
      </c>
      <c r="J18" s="29">
        <v>64145900583.400497</v>
      </c>
      <c r="L18" s="29">
        <v>0</v>
      </c>
      <c r="N18" s="29">
        <v>0</v>
      </c>
      <c r="P18" s="29">
        <v>0</v>
      </c>
      <c r="R18" s="29">
        <v>0</v>
      </c>
      <c r="T18" s="29">
        <v>13196289</v>
      </c>
      <c r="V18" s="29">
        <v>4297</v>
      </c>
      <c r="X18" s="29">
        <v>70934156792</v>
      </c>
      <c r="Z18" s="29">
        <v>56367062332.693604</v>
      </c>
      <c r="AB18" s="36">
        <f t="shared" si="0"/>
        <v>2.2717281713984887</v>
      </c>
    </row>
    <row r="19" spans="1:28" ht="21.75" customHeight="1" x14ac:dyDescent="0.2">
      <c r="A19" s="17" t="s">
        <v>29</v>
      </c>
      <c r="B19" s="17"/>
      <c r="C19" s="17"/>
      <c r="E19" s="34">
        <v>14341989</v>
      </c>
      <c r="F19" s="34"/>
      <c r="H19" s="29">
        <v>73498881312</v>
      </c>
      <c r="J19" s="29">
        <v>147128670987.444</v>
      </c>
      <c r="L19" s="29">
        <v>0</v>
      </c>
      <c r="N19" s="29">
        <v>0</v>
      </c>
      <c r="P19" s="29">
        <v>0</v>
      </c>
      <c r="R19" s="29">
        <v>0</v>
      </c>
      <c r="T19" s="29">
        <v>14341989</v>
      </c>
      <c r="V19" s="29">
        <v>9310</v>
      </c>
      <c r="X19" s="29">
        <v>73498881312</v>
      </c>
      <c r="Z19" s="29">
        <v>132729450280.339</v>
      </c>
      <c r="AB19" s="36">
        <f t="shared" si="0"/>
        <v>5.3493160526336805</v>
      </c>
    </row>
    <row r="20" spans="1:28" ht="21.75" customHeight="1" x14ac:dyDescent="0.2">
      <c r="A20" s="17" t="s">
        <v>30</v>
      </c>
      <c r="B20" s="17"/>
      <c r="C20" s="17"/>
      <c r="E20" s="34">
        <v>13360388</v>
      </c>
      <c r="F20" s="34"/>
      <c r="H20" s="29">
        <v>68569778938</v>
      </c>
      <c r="J20" s="29">
        <v>86989853678.669998</v>
      </c>
      <c r="L20" s="29">
        <v>0</v>
      </c>
      <c r="N20" s="29">
        <v>0</v>
      </c>
      <c r="P20" s="29">
        <v>0</v>
      </c>
      <c r="R20" s="29">
        <v>0</v>
      </c>
      <c r="T20" s="29">
        <v>13360388</v>
      </c>
      <c r="V20" s="29">
        <v>6220</v>
      </c>
      <c r="X20" s="29">
        <v>68569778938</v>
      </c>
      <c r="Z20" s="29">
        <v>82607158760.507996</v>
      </c>
      <c r="AB20" s="36">
        <f t="shared" si="0"/>
        <v>3.3292671632913486</v>
      </c>
    </row>
    <row r="21" spans="1:28" ht="21.75" customHeight="1" x14ac:dyDescent="0.2">
      <c r="A21" s="17" t="s">
        <v>31</v>
      </c>
      <c r="B21" s="17"/>
      <c r="C21" s="17"/>
      <c r="E21" s="34">
        <v>15196000</v>
      </c>
      <c r="F21" s="34"/>
      <c r="H21" s="29">
        <v>83207615327</v>
      </c>
      <c r="J21" s="29">
        <v>69410157561</v>
      </c>
      <c r="L21" s="29">
        <v>0</v>
      </c>
      <c r="N21" s="29">
        <v>0</v>
      </c>
      <c r="P21" s="29">
        <v>0</v>
      </c>
      <c r="R21" s="29">
        <v>0</v>
      </c>
      <c r="T21" s="29">
        <v>15196000</v>
      </c>
      <c r="V21" s="29">
        <v>5300</v>
      </c>
      <c r="X21" s="29">
        <v>83207615327</v>
      </c>
      <c r="Z21" s="29">
        <v>80059594140</v>
      </c>
      <c r="AB21" s="36">
        <f t="shared" si="0"/>
        <v>3.2265941823453583</v>
      </c>
    </row>
    <row r="22" spans="1:28" ht="21.75" customHeight="1" x14ac:dyDescent="0.2">
      <c r="A22" s="17" t="s">
        <v>32</v>
      </c>
      <c r="B22" s="17"/>
      <c r="C22" s="17"/>
      <c r="E22" s="34">
        <v>5735907</v>
      </c>
      <c r="F22" s="34"/>
      <c r="H22" s="29">
        <v>112029098168</v>
      </c>
      <c r="J22" s="29">
        <v>81307359318.770996</v>
      </c>
      <c r="L22" s="29">
        <v>0</v>
      </c>
      <c r="N22" s="29">
        <v>0</v>
      </c>
      <c r="P22" s="29">
        <v>-200000</v>
      </c>
      <c r="R22" s="29">
        <v>2572601426</v>
      </c>
      <c r="T22" s="29">
        <v>5535907</v>
      </c>
      <c r="V22" s="29">
        <v>12980</v>
      </c>
      <c r="X22" s="29">
        <v>108122859864</v>
      </c>
      <c r="Z22" s="29">
        <v>71428529226.483002</v>
      </c>
      <c r="AB22" s="36">
        <f t="shared" si="0"/>
        <v>2.8787415091392003</v>
      </c>
    </row>
    <row r="23" spans="1:28" ht="21.75" customHeight="1" x14ac:dyDescent="0.2">
      <c r="A23" s="17" t="s">
        <v>33</v>
      </c>
      <c r="B23" s="17"/>
      <c r="C23" s="17"/>
      <c r="E23" s="34">
        <v>1260362</v>
      </c>
      <c r="F23" s="34"/>
      <c r="H23" s="29">
        <v>70136037296</v>
      </c>
      <c r="J23" s="29">
        <v>135371830521.105</v>
      </c>
      <c r="L23" s="29">
        <v>0</v>
      </c>
      <c r="N23" s="29">
        <v>0</v>
      </c>
      <c r="P23" s="29">
        <v>0</v>
      </c>
      <c r="R23" s="29">
        <v>0</v>
      </c>
      <c r="T23" s="29">
        <v>1260362</v>
      </c>
      <c r="V23" s="29">
        <v>115090</v>
      </c>
      <c r="X23" s="29">
        <v>70136037296</v>
      </c>
      <c r="Z23" s="29">
        <v>144191984957.64899</v>
      </c>
      <c r="AB23" s="36">
        <f t="shared" si="0"/>
        <v>5.8112837668349897</v>
      </c>
    </row>
    <row r="24" spans="1:28" ht="21.75" customHeight="1" x14ac:dyDescent="0.2">
      <c r="A24" s="17" t="s">
        <v>34</v>
      </c>
      <c r="B24" s="17"/>
      <c r="C24" s="17"/>
      <c r="E24" s="34">
        <v>711458</v>
      </c>
      <c r="F24" s="34"/>
      <c r="H24" s="29">
        <v>48714893547</v>
      </c>
      <c r="J24" s="29">
        <v>75149709893.873993</v>
      </c>
      <c r="L24" s="29">
        <v>0</v>
      </c>
      <c r="N24" s="29">
        <v>0</v>
      </c>
      <c r="P24" s="29">
        <v>0</v>
      </c>
      <c r="R24" s="29">
        <v>0</v>
      </c>
      <c r="T24" s="29">
        <v>711458</v>
      </c>
      <c r="V24" s="29">
        <v>118680</v>
      </c>
      <c r="X24" s="29">
        <v>48714893547</v>
      </c>
      <c r="Z24" s="29">
        <v>83933442219.132004</v>
      </c>
      <c r="AB24" s="36">
        <f t="shared" si="0"/>
        <v>3.3827195763057567</v>
      </c>
    </row>
    <row r="25" spans="1:28" ht="21.75" customHeight="1" x14ac:dyDescent="0.2">
      <c r="A25" s="17" t="s">
        <v>35</v>
      </c>
      <c r="B25" s="17"/>
      <c r="C25" s="17"/>
      <c r="E25" s="34">
        <v>24699999</v>
      </c>
      <c r="F25" s="34"/>
      <c r="H25" s="29">
        <v>55184287583</v>
      </c>
      <c r="J25" s="29">
        <v>65777578101.940002</v>
      </c>
      <c r="L25" s="29">
        <v>0</v>
      </c>
      <c r="N25" s="29">
        <v>0</v>
      </c>
      <c r="P25" s="29">
        <v>0</v>
      </c>
      <c r="R25" s="29">
        <v>0</v>
      </c>
      <c r="T25" s="29">
        <v>24699999</v>
      </c>
      <c r="V25" s="29">
        <v>2697</v>
      </c>
      <c r="X25" s="29">
        <v>55184287583</v>
      </c>
      <c r="Z25" s="29">
        <v>66219532714.047096</v>
      </c>
      <c r="AB25" s="36">
        <f t="shared" si="0"/>
        <v>2.6688064223650647</v>
      </c>
    </row>
    <row r="26" spans="1:28" ht="21.75" customHeight="1" x14ac:dyDescent="0.2">
      <c r="A26" s="17" t="s">
        <v>36</v>
      </c>
      <c r="B26" s="17"/>
      <c r="C26" s="17"/>
      <c r="E26" s="34">
        <v>7123249</v>
      </c>
      <c r="F26" s="34"/>
      <c r="H26" s="29">
        <v>39402353425</v>
      </c>
      <c r="J26" s="29">
        <v>39936082370.057999</v>
      </c>
      <c r="L26" s="29">
        <v>0</v>
      </c>
      <c r="N26" s="29">
        <v>0</v>
      </c>
      <c r="P26" s="29">
        <v>0</v>
      </c>
      <c r="R26" s="29">
        <v>0</v>
      </c>
      <c r="T26" s="29">
        <v>7123249</v>
      </c>
      <c r="V26" s="29">
        <v>4910</v>
      </c>
      <c r="X26" s="29">
        <v>39402353425</v>
      </c>
      <c r="Z26" s="29">
        <v>34767050432.0895</v>
      </c>
      <c r="AB26" s="36">
        <f t="shared" si="0"/>
        <v>1.4011957450761023</v>
      </c>
    </row>
    <row r="27" spans="1:28" ht="21.75" customHeight="1" x14ac:dyDescent="0.2">
      <c r="A27" s="17" t="s">
        <v>37</v>
      </c>
      <c r="B27" s="17"/>
      <c r="C27" s="17"/>
      <c r="E27" s="34">
        <v>1717452</v>
      </c>
      <c r="F27" s="34"/>
      <c r="H27" s="29">
        <v>16702183339</v>
      </c>
      <c r="J27" s="29">
        <v>19752687668.141998</v>
      </c>
      <c r="L27" s="29">
        <v>1880737</v>
      </c>
      <c r="N27" s="29">
        <v>21512248667</v>
      </c>
      <c r="P27" s="29">
        <v>0</v>
      </c>
      <c r="R27" s="29">
        <v>0</v>
      </c>
      <c r="T27" s="29">
        <v>3598189</v>
      </c>
      <c r="V27" s="29">
        <v>11290</v>
      </c>
      <c r="X27" s="29">
        <v>38214432006</v>
      </c>
      <c r="Z27" s="29">
        <v>40381843664.830498</v>
      </c>
      <c r="AB27" s="36">
        <f t="shared" si="0"/>
        <v>1.6274854155952114</v>
      </c>
    </row>
    <row r="28" spans="1:28" ht="21.75" customHeight="1" x14ac:dyDescent="0.2">
      <c r="A28" s="17" t="s">
        <v>38</v>
      </c>
      <c r="B28" s="17"/>
      <c r="C28" s="17"/>
      <c r="E28" s="34">
        <v>51490851</v>
      </c>
      <c r="F28" s="34"/>
      <c r="H28" s="29">
        <v>109416575550</v>
      </c>
      <c r="J28" s="29">
        <v>109841895016.836</v>
      </c>
      <c r="L28" s="29">
        <v>0</v>
      </c>
      <c r="N28" s="29">
        <v>0</v>
      </c>
      <c r="P28" s="29">
        <v>0</v>
      </c>
      <c r="R28" s="29">
        <v>0</v>
      </c>
      <c r="T28" s="29">
        <v>51490851</v>
      </c>
      <c r="V28" s="29">
        <v>2228</v>
      </c>
      <c r="X28" s="29">
        <v>109416575550</v>
      </c>
      <c r="Z28" s="29">
        <v>114039022412.633</v>
      </c>
      <c r="AB28" s="36">
        <f t="shared" si="0"/>
        <v>4.5960468602114943</v>
      </c>
    </row>
    <row r="29" spans="1:28" ht="21.75" customHeight="1" x14ac:dyDescent="0.2">
      <c r="A29" s="17" t="s">
        <v>39</v>
      </c>
      <c r="B29" s="17"/>
      <c r="C29" s="17"/>
      <c r="E29" s="34">
        <v>5932246</v>
      </c>
      <c r="F29" s="34"/>
      <c r="H29" s="29">
        <v>55090078889</v>
      </c>
      <c r="J29" s="29">
        <v>42163186324.544998</v>
      </c>
      <c r="L29" s="29">
        <v>0</v>
      </c>
      <c r="N29" s="29">
        <v>0</v>
      </c>
      <c r="P29" s="29">
        <v>0</v>
      </c>
      <c r="R29" s="29">
        <v>0</v>
      </c>
      <c r="T29" s="29">
        <v>5932246</v>
      </c>
      <c r="V29" s="29">
        <v>7320</v>
      </c>
      <c r="X29" s="29">
        <v>55090078889</v>
      </c>
      <c r="Z29" s="29">
        <v>43165667677.716003</v>
      </c>
      <c r="AB29" s="36">
        <f t="shared" si="0"/>
        <v>1.7396802182436288</v>
      </c>
    </row>
    <row r="30" spans="1:28" ht="21.75" customHeight="1" x14ac:dyDescent="0.2">
      <c r="A30" s="17" t="s">
        <v>40</v>
      </c>
      <c r="B30" s="17"/>
      <c r="C30" s="17"/>
      <c r="E30" s="34">
        <v>13200000</v>
      </c>
      <c r="F30" s="34"/>
      <c r="H30" s="29">
        <v>51456047930</v>
      </c>
      <c r="J30" s="29">
        <v>38039112540</v>
      </c>
      <c r="L30" s="29">
        <v>0</v>
      </c>
      <c r="N30" s="29">
        <v>0</v>
      </c>
      <c r="P30" s="29">
        <v>0</v>
      </c>
      <c r="R30" s="29">
        <v>0</v>
      </c>
      <c r="T30" s="29">
        <v>13200000</v>
      </c>
      <c r="V30" s="29">
        <v>2717</v>
      </c>
      <c r="X30" s="29">
        <v>51456047930</v>
      </c>
      <c r="Z30" s="29">
        <v>35651006820</v>
      </c>
      <c r="AB30" s="36">
        <f t="shared" si="0"/>
        <v>1.4368213133707837</v>
      </c>
    </row>
    <row r="31" spans="1:28" ht="21.75" customHeight="1" x14ac:dyDescent="0.2">
      <c r="A31" s="17" t="s">
        <v>41</v>
      </c>
      <c r="B31" s="17"/>
      <c r="C31" s="17"/>
      <c r="E31" s="34">
        <v>29274421</v>
      </c>
      <c r="F31" s="34"/>
      <c r="H31" s="29">
        <v>57252440863</v>
      </c>
      <c r="J31" s="29">
        <f>41758841809.8968-12</f>
        <v>41758841797.896797</v>
      </c>
      <c r="L31" s="29">
        <v>14000000</v>
      </c>
      <c r="N31" s="29">
        <v>20444955155</v>
      </c>
      <c r="P31" s="29">
        <v>0</v>
      </c>
      <c r="R31" s="29">
        <v>0</v>
      </c>
      <c r="T31" s="29">
        <v>43274421</v>
      </c>
      <c r="V31" s="29">
        <v>1461</v>
      </c>
      <c r="X31" s="29">
        <v>77697396018</v>
      </c>
      <c r="Z31" s="29">
        <v>62847746702.968002</v>
      </c>
      <c r="AB31" s="36">
        <f t="shared" si="0"/>
        <v>2.5329153371762425</v>
      </c>
    </row>
    <row r="32" spans="1:28" ht="21.75" customHeight="1" x14ac:dyDescent="0.2">
      <c r="A32" s="17" t="s">
        <v>42</v>
      </c>
      <c r="B32" s="17"/>
      <c r="C32" s="17"/>
      <c r="E32" s="34">
        <v>3000000</v>
      </c>
      <c r="F32" s="34"/>
      <c r="H32" s="29">
        <v>51019281531</v>
      </c>
      <c r="J32" s="29">
        <v>54752274000</v>
      </c>
      <c r="L32" s="29">
        <v>0</v>
      </c>
      <c r="N32" s="29">
        <v>0</v>
      </c>
      <c r="P32" s="29">
        <v>0</v>
      </c>
      <c r="R32" s="29">
        <v>0</v>
      </c>
      <c r="T32" s="29">
        <v>3000000</v>
      </c>
      <c r="V32" s="29">
        <v>18867</v>
      </c>
      <c r="X32" s="29">
        <v>51019281531</v>
      </c>
      <c r="Z32" s="29">
        <v>56264224050</v>
      </c>
      <c r="AB32" s="36">
        <f t="shared" si="0"/>
        <v>2.2675835412860588</v>
      </c>
    </row>
    <row r="33" spans="1:28" ht="21.75" customHeight="1" x14ac:dyDescent="0.2">
      <c r="A33" s="17" t="s">
        <v>43</v>
      </c>
      <c r="B33" s="17"/>
      <c r="C33" s="17"/>
      <c r="E33" s="34">
        <v>3486088</v>
      </c>
      <c r="F33" s="34"/>
      <c r="H33" s="29">
        <v>17967724039</v>
      </c>
      <c r="J33" s="29">
        <v>44391079395.683998</v>
      </c>
      <c r="L33" s="29">
        <v>861062</v>
      </c>
      <c r="N33" s="29">
        <v>12245349221</v>
      </c>
      <c r="P33" s="29">
        <v>0</v>
      </c>
      <c r="R33" s="29">
        <v>0</v>
      </c>
      <c r="T33" s="29">
        <v>4347150</v>
      </c>
      <c r="V33" s="29">
        <v>13290</v>
      </c>
      <c r="X33" s="29">
        <v>30213073260</v>
      </c>
      <c r="Z33" s="29">
        <v>57429870440.175003</v>
      </c>
      <c r="AB33" s="36">
        <f t="shared" si="0"/>
        <v>2.3145618941194939</v>
      </c>
    </row>
    <row r="34" spans="1:28" ht="21.75" customHeight="1" x14ac:dyDescent="0.2">
      <c r="A34" s="17" t="s">
        <v>44</v>
      </c>
      <c r="B34" s="17"/>
      <c r="C34" s="17"/>
      <c r="E34" s="34">
        <v>13499999</v>
      </c>
      <c r="F34" s="34"/>
      <c r="H34" s="29">
        <v>40714849515</v>
      </c>
      <c r="J34" s="29">
        <v>73003026592.367996</v>
      </c>
      <c r="L34" s="29">
        <v>4372863</v>
      </c>
      <c r="N34" s="29">
        <v>26487367040</v>
      </c>
      <c r="P34" s="29">
        <v>0</v>
      </c>
      <c r="R34" s="29">
        <v>0</v>
      </c>
      <c r="T34" s="29">
        <v>17872862</v>
      </c>
      <c r="V34" s="29">
        <v>5860</v>
      </c>
      <c r="X34" s="29">
        <v>67202216555</v>
      </c>
      <c r="Z34" s="29">
        <v>104111798240.646</v>
      </c>
      <c r="AB34" s="36">
        <f t="shared" si="0"/>
        <v>4.1959558517040234</v>
      </c>
    </row>
    <row r="35" spans="1:28" ht="21.75" customHeight="1" x14ac:dyDescent="0.2">
      <c r="A35" s="17" t="s">
        <v>45</v>
      </c>
      <c r="B35" s="17"/>
      <c r="C35" s="17"/>
      <c r="E35" s="34">
        <v>4904893</v>
      </c>
      <c r="F35" s="34"/>
      <c r="H35" s="29">
        <v>68039993858</v>
      </c>
      <c r="J35" s="29">
        <v>63432972615.316498</v>
      </c>
      <c r="L35" s="29">
        <v>0</v>
      </c>
      <c r="N35" s="29">
        <v>0</v>
      </c>
      <c r="P35" s="29">
        <v>0</v>
      </c>
      <c r="R35" s="29">
        <v>0</v>
      </c>
      <c r="T35" s="29">
        <v>4904893</v>
      </c>
      <c r="V35" s="29">
        <v>14340</v>
      </c>
      <c r="X35" s="29">
        <v>68039993858</v>
      </c>
      <c r="Z35" s="29">
        <v>69917665434.561005</v>
      </c>
      <c r="AB35" s="36">
        <f t="shared" si="0"/>
        <v>2.817850064788296</v>
      </c>
    </row>
    <row r="36" spans="1:28" ht="21.75" customHeight="1" x14ac:dyDescent="0.2">
      <c r="A36" s="17" t="s">
        <v>46</v>
      </c>
      <c r="B36" s="17"/>
      <c r="C36" s="17"/>
      <c r="E36" s="34">
        <v>7196401</v>
      </c>
      <c r="F36" s="34"/>
      <c r="H36" s="29">
        <v>80422610234</v>
      </c>
      <c r="J36" s="29">
        <v>67458282164.491501</v>
      </c>
      <c r="L36" s="29">
        <v>0</v>
      </c>
      <c r="N36" s="29">
        <v>0</v>
      </c>
      <c r="P36" s="29">
        <v>0</v>
      </c>
      <c r="R36" s="29">
        <v>0</v>
      </c>
      <c r="T36" s="29">
        <v>7196401</v>
      </c>
      <c r="V36" s="29">
        <v>10700</v>
      </c>
      <c r="X36" s="29">
        <v>80422610234</v>
      </c>
      <c r="Z36" s="29">
        <v>76543331830.335007</v>
      </c>
      <c r="AB36" s="36">
        <f t="shared" si="0"/>
        <v>3.0848803548667254</v>
      </c>
    </row>
    <row r="37" spans="1:28" ht="21.75" customHeight="1" x14ac:dyDescent="0.2">
      <c r="A37" s="17" t="s">
        <v>47</v>
      </c>
      <c r="B37" s="17"/>
      <c r="C37" s="17"/>
      <c r="E37" s="34">
        <v>14200000</v>
      </c>
      <c r="F37" s="34"/>
      <c r="H37" s="29">
        <v>45872622129</v>
      </c>
      <c r="J37" s="29">
        <v>50477063760</v>
      </c>
      <c r="L37" s="29">
        <v>0</v>
      </c>
      <c r="N37" s="29">
        <v>0</v>
      </c>
      <c r="P37" s="29">
        <v>-2360377</v>
      </c>
      <c r="R37" s="29">
        <v>8301276934</v>
      </c>
      <c r="T37" s="29">
        <v>11839623</v>
      </c>
      <c r="V37" s="29">
        <v>3279</v>
      </c>
      <c r="X37" s="29">
        <v>38247503680</v>
      </c>
      <c r="Z37" s="29">
        <v>38591132169</v>
      </c>
      <c r="AB37" s="36">
        <f t="shared" si="0"/>
        <v>1.5553154357599173</v>
      </c>
    </row>
    <row r="38" spans="1:28" ht="21.75" customHeight="1" x14ac:dyDescent="0.2">
      <c r="A38" s="17" t="s">
        <v>48</v>
      </c>
      <c r="B38" s="17"/>
      <c r="C38" s="17"/>
      <c r="E38" s="34">
        <v>6980000</v>
      </c>
      <c r="F38" s="34"/>
      <c r="H38" s="29">
        <v>34133224267</v>
      </c>
      <c r="J38" s="29">
        <v>40936967100</v>
      </c>
      <c r="L38" s="29">
        <v>0</v>
      </c>
      <c r="N38" s="29">
        <v>0</v>
      </c>
      <c r="P38" s="29">
        <v>0</v>
      </c>
      <c r="R38" s="29">
        <v>0</v>
      </c>
      <c r="T38" s="29">
        <v>6980000</v>
      </c>
      <c r="V38" s="29">
        <v>5890</v>
      </c>
      <c r="X38" s="29">
        <v>34133224267</v>
      </c>
      <c r="Z38" s="29">
        <v>40867582410</v>
      </c>
      <c r="AB38" s="36">
        <f t="shared" si="0"/>
        <v>1.647061855197977</v>
      </c>
    </row>
    <row r="39" spans="1:28" ht="21.75" customHeight="1" x14ac:dyDescent="0.2">
      <c r="A39" s="17" t="s">
        <v>49</v>
      </c>
      <c r="B39" s="17"/>
      <c r="C39" s="17"/>
      <c r="E39" s="34">
        <v>0</v>
      </c>
      <c r="F39" s="34"/>
      <c r="H39" s="29">
        <v>0</v>
      </c>
      <c r="J39" s="29">
        <v>0</v>
      </c>
      <c r="L39" s="29">
        <v>15764000</v>
      </c>
      <c r="N39" s="29">
        <v>60589935327</v>
      </c>
      <c r="P39" s="29">
        <v>0</v>
      </c>
      <c r="R39" s="29">
        <v>0</v>
      </c>
      <c r="T39" s="29">
        <v>15764000</v>
      </c>
      <c r="V39" s="29">
        <v>3476</v>
      </c>
      <c r="X39" s="29">
        <v>60589935327</v>
      </c>
      <c r="Z39" s="29">
        <v>54469629799.199997</v>
      </c>
      <c r="AB39" s="36">
        <f t="shared" si="0"/>
        <v>2.1952570770877018</v>
      </c>
    </row>
    <row r="40" spans="1:28" ht="21.75" customHeight="1" x14ac:dyDescent="0.2">
      <c r="A40" s="17" t="s">
        <v>50</v>
      </c>
      <c r="B40" s="17"/>
      <c r="C40" s="17"/>
      <c r="E40" s="34">
        <v>0</v>
      </c>
      <c r="F40" s="34"/>
      <c r="H40" s="29">
        <v>0</v>
      </c>
      <c r="J40" s="29">
        <v>0</v>
      </c>
      <c r="L40" s="29">
        <v>12450000</v>
      </c>
      <c r="N40" s="29">
        <v>40586769170</v>
      </c>
      <c r="P40" s="29">
        <v>0</v>
      </c>
      <c r="R40" s="29">
        <v>0</v>
      </c>
      <c r="T40" s="29">
        <v>12450000</v>
      </c>
      <c r="V40" s="29">
        <v>3372</v>
      </c>
      <c r="X40" s="29">
        <v>40586769170</v>
      </c>
      <c r="Z40" s="29">
        <v>41731610670</v>
      </c>
      <c r="AB40" s="36">
        <f t="shared" si="0"/>
        <v>1.6818842720119176</v>
      </c>
    </row>
    <row r="41" spans="1:28" ht="21.75" customHeight="1" x14ac:dyDescent="0.2">
      <c r="A41" s="19" t="s">
        <v>51</v>
      </c>
      <c r="B41" s="19"/>
      <c r="C41" s="19"/>
      <c r="D41" s="8"/>
      <c r="E41" s="34">
        <v>0</v>
      </c>
      <c r="F41" s="55"/>
      <c r="H41" s="30">
        <v>0</v>
      </c>
      <c r="J41" s="30">
        <v>0</v>
      </c>
      <c r="L41" s="30">
        <v>3930919</v>
      </c>
      <c r="N41" s="30">
        <v>57342698930</v>
      </c>
      <c r="P41" s="30">
        <v>0</v>
      </c>
      <c r="R41" s="30">
        <v>0</v>
      </c>
      <c r="T41" s="47">
        <v>3930919</v>
      </c>
      <c r="V41" s="47">
        <v>14210</v>
      </c>
      <c r="X41" s="30">
        <v>57342698930</v>
      </c>
      <c r="Z41" s="30">
        <v>55526001754.009499</v>
      </c>
      <c r="AB41" s="36">
        <f t="shared" si="0"/>
        <v>2.2378314073774694</v>
      </c>
    </row>
    <row r="42" spans="1:28" ht="21.75" customHeight="1" x14ac:dyDescent="0.2">
      <c r="A42" s="21" t="s">
        <v>52</v>
      </c>
      <c r="B42" s="21"/>
      <c r="C42" s="21"/>
      <c r="D42" s="21"/>
      <c r="E42" s="25"/>
      <c r="F42" s="47"/>
      <c r="H42" s="31">
        <v>1832860814644</v>
      </c>
      <c r="J42" s="31">
        <f>SUM(J9:J41)</f>
        <v>2111258869287.7273</v>
      </c>
      <c r="L42" s="31">
        <v>53259581</v>
      </c>
      <c r="N42" s="31">
        <v>239209323510</v>
      </c>
      <c r="P42" s="31">
        <v>-5821595</v>
      </c>
      <c r="R42" s="31">
        <v>72686441695</v>
      </c>
      <c r="T42" s="47"/>
      <c r="U42" s="48"/>
      <c r="V42" s="47"/>
      <c r="X42" s="31">
        <v>2019427692086</v>
      </c>
      <c r="Z42" s="31">
        <f>SUM(Z9:Z41)</f>
        <v>2276352658907.9976</v>
      </c>
      <c r="AB42" s="32">
        <f>SUM(AB9:AB41)</f>
        <v>91.742486645073242</v>
      </c>
    </row>
    <row r="43" spans="1:28" x14ac:dyDescent="0.2">
      <c r="E43" s="25"/>
      <c r="T43" s="48"/>
      <c r="U43" s="48"/>
      <c r="V43" s="48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9"/>
  <sheetViews>
    <sheetView rightToLeft="1" topLeftCell="A4" workbookViewId="0">
      <selection activeCell="M13" sqref="M13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style="25" bestFit="1" customWidth="1"/>
    <col min="4" max="4" width="1.28515625" style="25" customWidth="1"/>
    <col min="5" max="5" width="15.42578125" style="25" bestFit="1" customWidth="1"/>
    <col min="6" max="6" width="1.28515625" style="25" customWidth="1"/>
    <col min="7" max="7" width="15" style="25" bestFit="1" customWidth="1"/>
    <col min="8" max="8" width="1.28515625" style="25" customWidth="1"/>
    <col min="9" max="9" width="21.85546875" style="25" bestFit="1" customWidth="1"/>
    <col min="10" max="10" width="1.28515625" style="25" customWidth="1"/>
    <col min="11" max="11" width="11" style="25" bestFit="1" customWidth="1"/>
    <col min="12" max="12" width="1.28515625" style="25" customWidth="1"/>
    <col min="13" max="13" width="16.140625" style="25" bestFit="1" customWidth="1"/>
    <col min="14" max="14" width="1.28515625" style="25" customWidth="1"/>
    <col min="15" max="15" width="16.140625" style="25" bestFit="1" customWidth="1"/>
    <col min="16" max="16" width="1.28515625" style="25" customWidth="1"/>
    <col min="17" max="17" width="14.28515625" style="2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135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83</v>
      </c>
      <c r="C6" s="13" t="s">
        <v>95</v>
      </c>
      <c r="D6" s="13"/>
      <c r="E6" s="13"/>
      <c r="F6" s="13"/>
      <c r="G6" s="13"/>
      <c r="H6" s="13"/>
      <c r="I6" s="13"/>
      <c r="K6" s="13" t="s">
        <v>96</v>
      </c>
      <c r="L6" s="13"/>
      <c r="M6" s="13"/>
      <c r="N6" s="13"/>
      <c r="O6" s="13"/>
      <c r="P6" s="13"/>
      <c r="Q6" s="13"/>
      <c r="R6" s="13"/>
    </row>
    <row r="7" spans="1:18" ht="37.5" customHeight="1" x14ac:dyDescent="0.2">
      <c r="A7" s="13"/>
      <c r="C7" s="10" t="s">
        <v>13</v>
      </c>
      <c r="D7" s="26"/>
      <c r="E7" s="10" t="s">
        <v>136</v>
      </c>
      <c r="F7" s="26"/>
      <c r="G7" s="10" t="s">
        <v>137</v>
      </c>
      <c r="H7" s="26"/>
      <c r="I7" s="10" t="s">
        <v>138</v>
      </c>
      <c r="K7" s="10" t="s">
        <v>13</v>
      </c>
      <c r="L7" s="26"/>
      <c r="M7" s="10" t="s">
        <v>136</v>
      </c>
      <c r="N7" s="26"/>
      <c r="O7" s="10" t="s">
        <v>137</v>
      </c>
      <c r="P7" s="26"/>
      <c r="Q7" s="23" t="s">
        <v>138</v>
      </c>
      <c r="R7" s="23"/>
    </row>
    <row r="8" spans="1:18" ht="21.75" customHeight="1" x14ac:dyDescent="0.2">
      <c r="A8" s="5" t="s">
        <v>32</v>
      </c>
      <c r="C8" s="27">
        <v>200000</v>
      </c>
      <c r="E8" s="27">
        <v>2572601426</v>
      </c>
      <c r="G8" s="27">
        <v>4361891400</v>
      </c>
      <c r="I8" s="27">
        <v>-1789289974</v>
      </c>
      <c r="K8" s="27">
        <v>200000</v>
      </c>
      <c r="M8" s="27">
        <v>2572601426</v>
      </c>
      <c r="O8" s="27">
        <v>4361891400</v>
      </c>
      <c r="Q8" s="16">
        <v>-1789289974</v>
      </c>
      <c r="R8" s="16"/>
    </row>
    <row r="9" spans="1:18" ht="21.75" customHeight="1" x14ac:dyDescent="0.2">
      <c r="A9" s="6" t="s">
        <v>20</v>
      </c>
      <c r="C9" s="29">
        <v>3261218</v>
      </c>
      <c r="E9" s="29">
        <v>61812563335</v>
      </c>
      <c r="G9" s="29">
        <v>68175343035</v>
      </c>
      <c r="I9" s="29">
        <v>-6362779700</v>
      </c>
      <c r="K9" s="29">
        <v>3261218</v>
      </c>
      <c r="M9" s="29">
        <v>61812563335</v>
      </c>
      <c r="O9" s="29">
        <v>68175343035</v>
      </c>
      <c r="Q9" s="18">
        <v>-6362779700</v>
      </c>
      <c r="R9" s="18"/>
    </row>
    <row r="10" spans="1:18" ht="21.75" customHeight="1" x14ac:dyDescent="0.2">
      <c r="A10" s="6" t="s">
        <v>47</v>
      </c>
      <c r="C10" s="29">
        <v>2360377</v>
      </c>
      <c r="E10" s="29">
        <v>8301276934</v>
      </c>
      <c r="G10" s="29">
        <v>15660793137</v>
      </c>
      <c r="I10" s="29">
        <v>-7359516203</v>
      </c>
      <c r="K10" s="29">
        <v>2360377</v>
      </c>
      <c r="M10" s="29">
        <v>8301276934</v>
      </c>
      <c r="O10" s="29">
        <v>15660793137</v>
      </c>
      <c r="Q10" s="18">
        <v>-7359516203</v>
      </c>
      <c r="R10" s="18"/>
    </row>
    <row r="11" spans="1:18" ht="21.75" customHeight="1" x14ac:dyDescent="0.2">
      <c r="A11" s="6" t="s">
        <v>101</v>
      </c>
      <c r="C11" s="29">
        <v>0</v>
      </c>
      <c r="E11" s="29">
        <v>0</v>
      </c>
      <c r="G11" s="29">
        <v>0</v>
      </c>
      <c r="I11" s="29">
        <v>0</v>
      </c>
      <c r="K11" s="29">
        <v>1500000</v>
      </c>
      <c r="M11" s="29">
        <v>5819608384</v>
      </c>
      <c r="O11" s="29">
        <v>7231713750</v>
      </c>
      <c r="Q11" s="18">
        <v>-1412105366</v>
      </c>
      <c r="R11" s="18"/>
    </row>
    <row r="12" spans="1:18" ht="21.75" customHeight="1" x14ac:dyDescent="0.2">
      <c r="A12" s="6" t="s">
        <v>21</v>
      </c>
      <c r="C12" s="29">
        <v>0</v>
      </c>
      <c r="E12" s="29">
        <v>0</v>
      </c>
      <c r="G12" s="29">
        <v>0</v>
      </c>
      <c r="I12" s="29">
        <v>0</v>
      </c>
      <c r="K12" s="29">
        <v>90117</v>
      </c>
      <c r="M12" s="29">
        <v>21741261104</v>
      </c>
      <c r="O12" s="29">
        <v>23984364420</v>
      </c>
      <c r="Q12" s="18">
        <v>-2243103316</v>
      </c>
      <c r="R12" s="18"/>
    </row>
    <row r="13" spans="1:18" ht="21.75" customHeight="1" x14ac:dyDescent="0.2">
      <c r="A13" s="6" t="s">
        <v>31</v>
      </c>
      <c r="C13" s="29">
        <v>0</v>
      </c>
      <c r="E13" s="29">
        <v>0</v>
      </c>
      <c r="G13" s="29">
        <v>0</v>
      </c>
      <c r="I13" s="29">
        <v>0</v>
      </c>
      <c r="K13" s="29">
        <v>4000000</v>
      </c>
      <c r="M13" s="29">
        <v>21391956116</v>
      </c>
      <c r="O13" s="29">
        <v>23658389989</v>
      </c>
      <c r="Q13" s="18">
        <v>-2266433873</v>
      </c>
      <c r="R13" s="18"/>
    </row>
    <row r="14" spans="1:18" ht="21.75" customHeight="1" x14ac:dyDescent="0.2">
      <c r="A14" s="6" t="s">
        <v>38</v>
      </c>
      <c r="C14" s="29">
        <v>0</v>
      </c>
      <c r="E14" s="29">
        <v>0</v>
      </c>
      <c r="G14" s="29">
        <v>0</v>
      </c>
      <c r="I14" s="29">
        <v>0</v>
      </c>
      <c r="K14" s="29">
        <v>7200000</v>
      </c>
      <c r="M14" s="29">
        <v>22489387333</v>
      </c>
      <c r="O14" s="29">
        <v>25035745609</v>
      </c>
      <c r="Q14" s="18">
        <v>-2546358276</v>
      </c>
      <c r="R14" s="18"/>
    </row>
    <row r="15" spans="1:18" ht="21.75" customHeight="1" x14ac:dyDescent="0.2">
      <c r="A15" s="6" t="s">
        <v>23</v>
      </c>
      <c r="C15" s="29">
        <v>0</v>
      </c>
      <c r="E15" s="29">
        <v>0</v>
      </c>
      <c r="G15" s="29">
        <v>0</v>
      </c>
      <c r="I15" s="29">
        <v>0</v>
      </c>
      <c r="K15" s="29">
        <v>3800000</v>
      </c>
      <c r="M15" s="29">
        <v>26932790794</v>
      </c>
      <c r="O15" s="29">
        <v>31012371859</v>
      </c>
      <c r="Q15" s="18">
        <v>-4079581065</v>
      </c>
      <c r="R15" s="18"/>
    </row>
    <row r="16" spans="1:18" ht="21.75" customHeight="1" x14ac:dyDescent="0.2">
      <c r="A16" s="6" t="s">
        <v>44</v>
      </c>
      <c r="C16" s="29">
        <v>0</v>
      </c>
      <c r="E16" s="29">
        <v>0</v>
      </c>
      <c r="G16" s="29">
        <v>0</v>
      </c>
      <c r="I16" s="29">
        <v>0</v>
      </c>
      <c r="K16" s="29">
        <v>4000001</v>
      </c>
      <c r="M16" s="29">
        <v>24159391307</v>
      </c>
      <c r="O16" s="29">
        <v>26242926517</v>
      </c>
      <c r="Q16" s="18">
        <v>-2083535210</v>
      </c>
      <c r="R16" s="18"/>
    </row>
    <row r="17" spans="1:18" ht="21.75" customHeight="1" x14ac:dyDescent="0.2">
      <c r="A17" s="6" t="s">
        <v>22</v>
      </c>
      <c r="C17" s="29">
        <v>0</v>
      </c>
      <c r="E17" s="29">
        <v>0</v>
      </c>
      <c r="G17" s="29">
        <v>0</v>
      </c>
      <c r="I17" s="29">
        <v>0</v>
      </c>
      <c r="K17" s="29">
        <v>500000</v>
      </c>
      <c r="M17" s="29">
        <v>20114601771</v>
      </c>
      <c r="O17" s="29">
        <v>23216037739</v>
      </c>
      <c r="Q17" s="18">
        <v>-3101435968</v>
      </c>
      <c r="R17" s="18"/>
    </row>
    <row r="18" spans="1:18" ht="21.75" customHeight="1" x14ac:dyDescent="0.2">
      <c r="A18" s="6" t="s">
        <v>102</v>
      </c>
      <c r="C18" s="29">
        <v>0</v>
      </c>
      <c r="E18" s="29">
        <v>0</v>
      </c>
      <c r="G18" s="29">
        <v>0</v>
      </c>
      <c r="I18" s="29">
        <v>0</v>
      </c>
      <c r="K18" s="29">
        <v>4815267</v>
      </c>
      <c r="M18" s="29">
        <v>25464798101</v>
      </c>
      <c r="O18" s="29">
        <v>27523042927</v>
      </c>
      <c r="Q18" s="18">
        <v>-2058244826</v>
      </c>
      <c r="R18" s="18"/>
    </row>
    <row r="19" spans="1:18" ht="21.75" customHeight="1" x14ac:dyDescent="0.2">
      <c r="A19" s="6" t="s">
        <v>24</v>
      </c>
      <c r="C19" s="29">
        <v>0</v>
      </c>
      <c r="E19" s="29">
        <v>0</v>
      </c>
      <c r="G19" s="29">
        <v>0</v>
      </c>
      <c r="I19" s="29">
        <v>0</v>
      </c>
      <c r="K19" s="29">
        <v>100000</v>
      </c>
      <c r="M19" s="29">
        <v>3442395519</v>
      </c>
      <c r="O19" s="29">
        <v>3016941751</v>
      </c>
      <c r="Q19" s="18">
        <v>425453768</v>
      </c>
      <c r="R19" s="18"/>
    </row>
    <row r="20" spans="1:18" ht="21.75" customHeight="1" x14ac:dyDescent="0.2">
      <c r="A20" s="6" t="s">
        <v>103</v>
      </c>
      <c r="C20" s="29">
        <v>0</v>
      </c>
      <c r="E20" s="29">
        <v>0</v>
      </c>
      <c r="G20" s="29">
        <v>0</v>
      </c>
      <c r="I20" s="29">
        <v>0</v>
      </c>
      <c r="K20" s="29">
        <v>34753248</v>
      </c>
      <c r="M20" s="29">
        <v>40630324207</v>
      </c>
      <c r="O20" s="29">
        <v>44150383770</v>
      </c>
      <c r="Q20" s="18">
        <v>-3520059563</v>
      </c>
      <c r="R20" s="18"/>
    </row>
    <row r="21" spans="1:18" ht="21.75" customHeight="1" x14ac:dyDescent="0.2">
      <c r="A21" s="6" t="s">
        <v>104</v>
      </c>
      <c r="C21" s="29">
        <v>0</v>
      </c>
      <c r="E21" s="29">
        <v>0</v>
      </c>
      <c r="G21" s="29">
        <v>0</v>
      </c>
      <c r="I21" s="29">
        <v>0</v>
      </c>
      <c r="K21" s="29">
        <v>1750000</v>
      </c>
      <c r="M21" s="29">
        <v>6504443462</v>
      </c>
      <c r="O21" s="29">
        <v>6610432500</v>
      </c>
      <c r="Q21" s="18">
        <v>-105989038</v>
      </c>
      <c r="R21" s="18"/>
    </row>
    <row r="22" spans="1:18" ht="21.75" customHeight="1" x14ac:dyDescent="0.2">
      <c r="A22" s="7" t="s">
        <v>29</v>
      </c>
      <c r="C22" s="47">
        <v>0</v>
      </c>
      <c r="E22" s="30">
        <v>0</v>
      </c>
      <c r="G22" s="30">
        <v>0</v>
      </c>
      <c r="I22" s="30">
        <v>0</v>
      </c>
      <c r="K22" s="47">
        <v>200000</v>
      </c>
      <c r="M22" s="30">
        <v>2011957210</v>
      </c>
      <c r="O22" s="30">
        <v>2248541094</v>
      </c>
      <c r="Q22" s="20">
        <v>-236583884</v>
      </c>
      <c r="R22" s="20"/>
    </row>
    <row r="23" spans="1:18" ht="21.75" customHeight="1" x14ac:dyDescent="0.2">
      <c r="A23" s="9" t="s">
        <v>52</v>
      </c>
      <c r="C23" s="47"/>
      <c r="E23" s="31">
        <v>72686441695</v>
      </c>
      <c r="G23" s="31">
        <v>88198027572</v>
      </c>
      <c r="I23" s="31">
        <v>-15511585877</v>
      </c>
      <c r="K23" s="47"/>
      <c r="M23" s="31">
        <v>293389357003</v>
      </c>
      <c r="O23" s="31">
        <v>332128919497</v>
      </c>
      <c r="Q23" s="24">
        <v>-38739562494</v>
      </c>
      <c r="R23" s="24"/>
    </row>
    <row r="25" spans="1:18" x14ac:dyDescent="0.2">
      <c r="O25" s="53"/>
    </row>
    <row r="26" spans="1:18" x14ac:dyDescent="0.2">
      <c r="I26" s="53"/>
      <c r="O26" s="53"/>
    </row>
    <row r="27" spans="1:18" x14ac:dyDescent="0.2">
      <c r="I27" s="53"/>
      <c r="O27" s="53"/>
    </row>
    <row r="28" spans="1:18" x14ac:dyDescent="0.2">
      <c r="I28" s="53"/>
      <c r="O28" s="53"/>
    </row>
    <row r="29" spans="1:18" x14ac:dyDescent="0.2">
      <c r="I29" s="53"/>
    </row>
  </sheetData>
  <mergeCells count="24">
    <mergeCell ref="Q23:R23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5"/>
  <sheetViews>
    <sheetView rightToLeft="1" tabSelected="1" workbookViewId="0">
      <selection activeCell="I43" sqref="I43:M48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5703125" bestFit="1" customWidth="1"/>
    <col min="6" max="6" width="1.28515625" customWidth="1"/>
    <col min="7" max="7" width="17.425781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24.75" customHeight="1" x14ac:dyDescent="0.2">
      <c r="A5" s="12" t="s">
        <v>139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23.25" customHeight="1" x14ac:dyDescent="0.2">
      <c r="A6" s="13" t="s">
        <v>83</v>
      </c>
      <c r="C6" s="13" t="s">
        <v>95</v>
      </c>
      <c r="D6" s="13"/>
      <c r="E6" s="13"/>
      <c r="F6" s="13"/>
      <c r="G6" s="13"/>
      <c r="H6" s="13"/>
      <c r="I6" s="13"/>
      <c r="K6" s="13" t="s">
        <v>96</v>
      </c>
      <c r="L6" s="13"/>
      <c r="M6" s="13"/>
      <c r="N6" s="13"/>
      <c r="O6" s="13"/>
      <c r="P6" s="13"/>
      <c r="Q6" s="13"/>
      <c r="R6" s="13"/>
    </row>
    <row r="7" spans="1:18" ht="42.75" customHeight="1" x14ac:dyDescent="0.2">
      <c r="A7" s="13"/>
      <c r="C7" s="10" t="s">
        <v>13</v>
      </c>
      <c r="D7" s="3"/>
      <c r="E7" s="10" t="s">
        <v>15</v>
      </c>
      <c r="F7" s="3"/>
      <c r="G7" s="10" t="s">
        <v>137</v>
      </c>
      <c r="H7" s="3"/>
      <c r="I7" s="10" t="s">
        <v>140</v>
      </c>
      <c r="K7" s="10" t="s">
        <v>13</v>
      </c>
      <c r="L7" s="3"/>
      <c r="M7" s="10" t="s">
        <v>15</v>
      </c>
      <c r="N7" s="3"/>
      <c r="O7" s="10" t="s">
        <v>137</v>
      </c>
      <c r="P7" s="3"/>
      <c r="Q7" s="23" t="s">
        <v>140</v>
      </c>
      <c r="R7" s="23"/>
    </row>
    <row r="8" spans="1:18" ht="21.75" customHeight="1" x14ac:dyDescent="0.2">
      <c r="A8" s="43" t="s">
        <v>45</v>
      </c>
      <c r="B8" s="25"/>
      <c r="C8" s="27">
        <v>4904893</v>
      </c>
      <c r="D8" s="25"/>
      <c r="E8" s="27">
        <v>69917665434</v>
      </c>
      <c r="F8" s="25"/>
      <c r="G8" s="27">
        <v>63432972615</v>
      </c>
      <c r="H8" s="25"/>
      <c r="I8" s="27">
        <v>6484692819</v>
      </c>
      <c r="J8" s="25"/>
      <c r="K8" s="27">
        <v>4904893</v>
      </c>
      <c r="L8" s="25"/>
      <c r="M8" s="27">
        <v>69917665434</v>
      </c>
      <c r="N8" s="25"/>
      <c r="O8" s="27">
        <v>90346885669</v>
      </c>
      <c r="P8" s="25"/>
      <c r="Q8" s="33">
        <v>-20429220234</v>
      </c>
      <c r="R8" s="33"/>
    </row>
    <row r="9" spans="1:18" ht="21.75" customHeight="1" x14ac:dyDescent="0.2">
      <c r="A9" s="44" t="s">
        <v>25</v>
      </c>
      <c r="B9" s="25"/>
      <c r="C9" s="29">
        <v>12957177</v>
      </c>
      <c r="D9" s="25"/>
      <c r="E9" s="29">
        <v>86554149674</v>
      </c>
      <c r="F9" s="25"/>
      <c r="G9" s="29">
        <v>92478987301</v>
      </c>
      <c r="H9" s="25"/>
      <c r="I9" s="29">
        <v>-5924837626</v>
      </c>
      <c r="J9" s="25"/>
      <c r="K9" s="29">
        <v>12957177</v>
      </c>
      <c r="L9" s="25"/>
      <c r="M9" s="29">
        <v>86554149674</v>
      </c>
      <c r="N9" s="25"/>
      <c r="O9" s="29">
        <v>112700715722</v>
      </c>
      <c r="P9" s="25"/>
      <c r="Q9" s="34">
        <v>-26146566047</v>
      </c>
      <c r="R9" s="34"/>
    </row>
    <row r="10" spans="1:18" ht="21.75" customHeight="1" x14ac:dyDescent="0.2">
      <c r="A10" s="44" t="s">
        <v>31</v>
      </c>
      <c r="B10" s="25"/>
      <c r="C10" s="29">
        <v>15196000</v>
      </c>
      <c r="D10" s="25"/>
      <c r="E10" s="29">
        <v>80059594140</v>
      </c>
      <c r="F10" s="25"/>
      <c r="G10" s="29">
        <v>69410157561</v>
      </c>
      <c r="H10" s="25"/>
      <c r="I10" s="29">
        <v>10649436579</v>
      </c>
      <c r="J10" s="25"/>
      <c r="K10" s="29">
        <v>15196000</v>
      </c>
      <c r="L10" s="25"/>
      <c r="M10" s="29">
        <v>80059594140</v>
      </c>
      <c r="N10" s="25"/>
      <c r="O10" s="29">
        <v>89878223621</v>
      </c>
      <c r="P10" s="25"/>
      <c r="Q10" s="34">
        <v>-9818629481</v>
      </c>
      <c r="R10" s="34"/>
    </row>
    <row r="11" spans="1:18" ht="21.75" customHeight="1" x14ac:dyDescent="0.2">
      <c r="A11" s="44" t="s">
        <v>32</v>
      </c>
      <c r="B11" s="25"/>
      <c r="C11" s="29">
        <v>5535907</v>
      </c>
      <c r="D11" s="25"/>
      <c r="E11" s="29">
        <v>71428529226</v>
      </c>
      <c r="F11" s="25"/>
      <c r="G11" s="29">
        <v>76945467918</v>
      </c>
      <c r="H11" s="25"/>
      <c r="I11" s="29">
        <v>-5516938691</v>
      </c>
      <c r="J11" s="25"/>
      <c r="K11" s="29">
        <v>5535907</v>
      </c>
      <c r="L11" s="25"/>
      <c r="M11" s="29">
        <v>71428529226</v>
      </c>
      <c r="N11" s="25"/>
      <c r="O11" s="29">
        <v>120735125672</v>
      </c>
      <c r="P11" s="25"/>
      <c r="Q11" s="34">
        <v>-49306596445</v>
      </c>
      <c r="R11" s="34"/>
    </row>
    <row r="12" spans="1:18" ht="21.75" customHeight="1" x14ac:dyDescent="0.2">
      <c r="A12" s="44" t="s">
        <v>44</v>
      </c>
      <c r="B12" s="25"/>
      <c r="C12" s="29">
        <v>17872862</v>
      </c>
      <c r="D12" s="25"/>
      <c r="E12" s="29">
        <v>104111798240</v>
      </c>
      <c r="F12" s="25"/>
      <c r="G12" s="29">
        <v>99490393632</v>
      </c>
      <c r="H12" s="25"/>
      <c r="I12" s="29">
        <v>4621404608</v>
      </c>
      <c r="J12" s="25"/>
      <c r="K12" s="29">
        <v>17872862</v>
      </c>
      <c r="L12" s="25"/>
      <c r="M12" s="29">
        <v>104111798240</v>
      </c>
      <c r="N12" s="25"/>
      <c r="O12" s="29">
        <v>115057215523</v>
      </c>
      <c r="P12" s="25"/>
      <c r="Q12" s="34">
        <v>-10945417282</v>
      </c>
      <c r="R12" s="34"/>
    </row>
    <row r="13" spans="1:18" ht="21.75" customHeight="1" x14ac:dyDescent="0.2">
      <c r="A13" s="44" t="s">
        <v>41</v>
      </c>
      <c r="B13" s="25"/>
      <c r="C13" s="29">
        <v>43274421</v>
      </c>
      <c r="D13" s="25"/>
      <c r="E13" s="29">
        <v>62847746702</v>
      </c>
      <c r="F13" s="25"/>
      <c r="G13" s="29">
        <v>62203796964</v>
      </c>
      <c r="H13" s="25"/>
      <c r="I13" s="29">
        <v>643949738</v>
      </c>
      <c r="J13" s="25"/>
      <c r="K13" s="29">
        <v>43274421</v>
      </c>
      <c r="L13" s="25"/>
      <c r="M13" s="29">
        <v>62847746702</v>
      </c>
      <c r="N13" s="25"/>
      <c r="O13" s="29">
        <v>87550104432</v>
      </c>
      <c r="P13" s="25"/>
      <c r="Q13" s="34">
        <v>-24702357729</v>
      </c>
      <c r="R13" s="34"/>
    </row>
    <row r="14" spans="1:18" ht="21.75" customHeight="1" x14ac:dyDescent="0.2">
      <c r="A14" s="44" t="s">
        <v>30</v>
      </c>
      <c r="B14" s="25"/>
      <c r="C14" s="29">
        <v>13360388</v>
      </c>
      <c r="D14" s="25"/>
      <c r="E14" s="29">
        <v>82607158760</v>
      </c>
      <c r="F14" s="25"/>
      <c r="G14" s="29">
        <v>86989853678</v>
      </c>
      <c r="H14" s="25"/>
      <c r="I14" s="29">
        <v>-4382694917</v>
      </c>
      <c r="J14" s="25"/>
      <c r="K14" s="29">
        <v>13360388</v>
      </c>
      <c r="L14" s="25"/>
      <c r="M14" s="29">
        <v>82607158760</v>
      </c>
      <c r="N14" s="25"/>
      <c r="O14" s="29">
        <v>124707591762</v>
      </c>
      <c r="P14" s="25"/>
      <c r="Q14" s="34">
        <v>-42100433001</v>
      </c>
      <c r="R14" s="34"/>
    </row>
    <row r="15" spans="1:18" ht="21.75" customHeight="1" x14ac:dyDescent="0.2">
      <c r="A15" s="44" t="s">
        <v>28</v>
      </c>
      <c r="B15" s="25"/>
      <c r="C15" s="29">
        <v>13196289</v>
      </c>
      <c r="D15" s="25"/>
      <c r="E15" s="29">
        <v>56367062332</v>
      </c>
      <c r="F15" s="25"/>
      <c r="G15" s="29">
        <v>64145900583</v>
      </c>
      <c r="H15" s="25"/>
      <c r="I15" s="29">
        <v>-7778838250</v>
      </c>
      <c r="J15" s="25"/>
      <c r="K15" s="29">
        <v>13196289</v>
      </c>
      <c r="L15" s="25"/>
      <c r="M15" s="29">
        <v>56367062332</v>
      </c>
      <c r="N15" s="25"/>
      <c r="O15" s="29">
        <v>70425017788</v>
      </c>
      <c r="P15" s="25"/>
      <c r="Q15" s="34">
        <v>-14057955455</v>
      </c>
      <c r="R15" s="34"/>
    </row>
    <row r="16" spans="1:18" ht="21.75" customHeight="1" x14ac:dyDescent="0.2">
      <c r="A16" s="44" t="s">
        <v>34</v>
      </c>
      <c r="B16" s="25"/>
      <c r="C16" s="29">
        <v>711458</v>
      </c>
      <c r="D16" s="25"/>
      <c r="E16" s="29">
        <v>83933442219</v>
      </c>
      <c r="F16" s="25"/>
      <c r="G16" s="29">
        <v>75149709893</v>
      </c>
      <c r="H16" s="25"/>
      <c r="I16" s="29">
        <v>8783732326</v>
      </c>
      <c r="J16" s="25"/>
      <c r="K16" s="29">
        <v>711458</v>
      </c>
      <c r="L16" s="25"/>
      <c r="M16" s="29">
        <v>83933442219</v>
      </c>
      <c r="N16" s="25"/>
      <c r="O16" s="29">
        <v>84492149830</v>
      </c>
      <c r="P16" s="25"/>
      <c r="Q16" s="34">
        <v>-558707610</v>
      </c>
      <c r="R16" s="34"/>
    </row>
    <row r="17" spans="1:18" ht="21.75" customHeight="1" x14ac:dyDescent="0.2">
      <c r="A17" s="44" t="s">
        <v>20</v>
      </c>
      <c r="B17" s="25"/>
      <c r="C17" s="29">
        <v>3838782</v>
      </c>
      <c r="D17" s="25"/>
      <c r="E17" s="29">
        <v>66550015349</v>
      </c>
      <c r="F17" s="25"/>
      <c r="G17" s="29">
        <v>47430683865</v>
      </c>
      <c r="H17" s="25"/>
      <c r="I17" s="29">
        <v>19119331484</v>
      </c>
      <c r="J17" s="25"/>
      <c r="K17" s="29">
        <v>3838782</v>
      </c>
      <c r="L17" s="25"/>
      <c r="M17" s="29">
        <v>66550015349</v>
      </c>
      <c r="N17" s="25"/>
      <c r="O17" s="29">
        <v>80249244615</v>
      </c>
      <c r="P17" s="25"/>
      <c r="Q17" s="34">
        <v>-13699229265</v>
      </c>
      <c r="R17" s="34"/>
    </row>
    <row r="18" spans="1:18" ht="21.75" customHeight="1" x14ac:dyDescent="0.2">
      <c r="A18" s="44" t="s">
        <v>27</v>
      </c>
      <c r="B18" s="25"/>
      <c r="C18" s="29">
        <v>5541235</v>
      </c>
      <c r="D18" s="25"/>
      <c r="E18" s="29">
        <v>12553335141</v>
      </c>
      <c r="F18" s="25"/>
      <c r="G18" s="29">
        <v>14189289742</v>
      </c>
      <c r="H18" s="25"/>
      <c r="I18" s="29">
        <v>-1635954600</v>
      </c>
      <c r="J18" s="25"/>
      <c r="K18" s="29">
        <v>5541235</v>
      </c>
      <c r="L18" s="25"/>
      <c r="M18" s="29">
        <v>12553335141</v>
      </c>
      <c r="N18" s="25"/>
      <c r="O18" s="29">
        <v>12356954050</v>
      </c>
      <c r="P18" s="25"/>
      <c r="Q18" s="34">
        <v>196381091</v>
      </c>
      <c r="R18" s="34"/>
    </row>
    <row r="19" spans="1:18" ht="21.75" customHeight="1" x14ac:dyDescent="0.2">
      <c r="A19" s="44" t="s">
        <v>46</v>
      </c>
      <c r="B19" s="25"/>
      <c r="C19" s="29">
        <v>7196401</v>
      </c>
      <c r="D19" s="25"/>
      <c r="E19" s="29">
        <v>76543331830</v>
      </c>
      <c r="F19" s="25"/>
      <c r="G19" s="29">
        <v>67458282164</v>
      </c>
      <c r="H19" s="25"/>
      <c r="I19" s="29">
        <v>9085049666</v>
      </c>
      <c r="J19" s="25"/>
      <c r="K19" s="29">
        <v>7196401</v>
      </c>
      <c r="L19" s="25"/>
      <c r="M19" s="29">
        <v>76543331830</v>
      </c>
      <c r="N19" s="25"/>
      <c r="O19" s="29">
        <v>82051590289</v>
      </c>
      <c r="P19" s="25"/>
      <c r="Q19" s="34">
        <v>-5508258458</v>
      </c>
      <c r="R19" s="34"/>
    </row>
    <row r="20" spans="1:18" ht="21.75" customHeight="1" x14ac:dyDescent="0.2">
      <c r="A20" s="44" t="s">
        <v>38</v>
      </c>
      <c r="B20" s="25"/>
      <c r="C20" s="29">
        <v>51490851</v>
      </c>
      <c r="D20" s="25"/>
      <c r="E20" s="29">
        <v>114039022412</v>
      </c>
      <c r="F20" s="25"/>
      <c r="G20" s="29">
        <v>109841895016</v>
      </c>
      <c r="H20" s="25"/>
      <c r="I20" s="29">
        <v>4197127396</v>
      </c>
      <c r="J20" s="25"/>
      <c r="K20" s="29">
        <v>51490851</v>
      </c>
      <c r="L20" s="25"/>
      <c r="M20" s="29">
        <v>114039022412</v>
      </c>
      <c r="N20" s="25"/>
      <c r="O20" s="29">
        <v>179043312638</v>
      </c>
      <c r="P20" s="25"/>
      <c r="Q20" s="34">
        <v>-65004290225</v>
      </c>
      <c r="R20" s="34"/>
    </row>
    <row r="21" spans="1:18" ht="21.75" customHeight="1" x14ac:dyDescent="0.2">
      <c r="A21" s="44" t="s">
        <v>33</v>
      </c>
      <c r="B21" s="25"/>
      <c r="C21" s="29">
        <v>1260362</v>
      </c>
      <c r="D21" s="25"/>
      <c r="E21" s="29">
        <v>144191984957</v>
      </c>
      <c r="F21" s="25"/>
      <c r="G21" s="29">
        <v>135371830521</v>
      </c>
      <c r="H21" s="25"/>
      <c r="I21" s="29">
        <v>8820154436</v>
      </c>
      <c r="J21" s="25"/>
      <c r="K21" s="29">
        <v>1260362</v>
      </c>
      <c r="L21" s="25"/>
      <c r="M21" s="29">
        <v>144191984957</v>
      </c>
      <c r="N21" s="25"/>
      <c r="O21" s="29">
        <v>150080440334</v>
      </c>
      <c r="P21" s="25"/>
      <c r="Q21" s="34">
        <v>-5888455376</v>
      </c>
      <c r="R21" s="34"/>
    </row>
    <row r="22" spans="1:18" ht="21.75" customHeight="1" x14ac:dyDescent="0.2">
      <c r="A22" s="44" t="s">
        <v>39</v>
      </c>
      <c r="B22" s="25"/>
      <c r="C22" s="29">
        <v>5932246</v>
      </c>
      <c r="D22" s="25"/>
      <c r="E22" s="29">
        <v>43165667677</v>
      </c>
      <c r="F22" s="25"/>
      <c r="G22" s="29">
        <v>42163186324</v>
      </c>
      <c r="H22" s="25"/>
      <c r="I22" s="29">
        <v>1002481353</v>
      </c>
      <c r="J22" s="25"/>
      <c r="K22" s="29">
        <v>5932246</v>
      </c>
      <c r="L22" s="25"/>
      <c r="M22" s="29">
        <v>43165667677</v>
      </c>
      <c r="N22" s="25"/>
      <c r="O22" s="29">
        <v>52246969347</v>
      </c>
      <c r="P22" s="25"/>
      <c r="Q22" s="34">
        <v>-9081301669</v>
      </c>
      <c r="R22" s="34"/>
    </row>
    <row r="23" spans="1:18" ht="21.75" customHeight="1" x14ac:dyDescent="0.2">
      <c r="A23" s="44" t="s">
        <v>48</v>
      </c>
      <c r="B23" s="25"/>
      <c r="C23" s="29">
        <v>6980000</v>
      </c>
      <c r="D23" s="25"/>
      <c r="E23" s="29">
        <v>40867582410</v>
      </c>
      <c r="F23" s="25"/>
      <c r="G23" s="29">
        <v>40936967100</v>
      </c>
      <c r="H23" s="25"/>
      <c r="I23" s="29">
        <v>-69384690</v>
      </c>
      <c r="J23" s="25"/>
      <c r="K23" s="29">
        <v>6980000</v>
      </c>
      <c r="L23" s="25"/>
      <c r="M23" s="29">
        <v>40867582410</v>
      </c>
      <c r="N23" s="25"/>
      <c r="O23" s="29">
        <v>75213003960</v>
      </c>
      <c r="P23" s="25"/>
      <c r="Q23" s="34">
        <v>-34345421550</v>
      </c>
      <c r="R23" s="34"/>
    </row>
    <row r="24" spans="1:18" ht="21.75" customHeight="1" x14ac:dyDescent="0.2">
      <c r="A24" s="44" t="s">
        <v>43</v>
      </c>
      <c r="B24" s="25"/>
      <c r="C24" s="29">
        <v>4347150</v>
      </c>
      <c r="D24" s="25"/>
      <c r="E24" s="29">
        <v>57429870440</v>
      </c>
      <c r="F24" s="25"/>
      <c r="G24" s="29">
        <v>56636428616</v>
      </c>
      <c r="H24" s="25"/>
      <c r="I24" s="29">
        <v>793441824</v>
      </c>
      <c r="J24" s="25"/>
      <c r="K24" s="29">
        <v>4347150</v>
      </c>
      <c r="L24" s="25"/>
      <c r="M24" s="29">
        <v>57429870440</v>
      </c>
      <c r="N24" s="25"/>
      <c r="O24" s="29">
        <v>61626526534</v>
      </c>
      <c r="P24" s="25"/>
      <c r="Q24" s="34">
        <v>-4196656093</v>
      </c>
      <c r="R24" s="34"/>
    </row>
    <row r="25" spans="1:18" ht="21.75" customHeight="1" x14ac:dyDescent="0.2">
      <c r="A25" s="44" t="s">
        <v>47</v>
      </c>
      <c r="B25" s="25"/>
      <c r="C25" s="29">
        <v>11839623</v>
      </c>
      <c r="D25" s="25"/>
      <c r="E25" s="29">
        <v>38591132180</v>
      </c>
      <c r="F25" s="25"/>
      <c r="G25" s="29">
        <v>34816270623</v>
      </c>
      <c r="H25" s="25"/>
      <c r="I25" s="29">
        <v>3774861557</v>
      </c>
      <c r="J25" s="25"/>
      <c r="K25" s="29">
        <v>11839623</v>
      </c>
      <c r="L25" s="25"/>
      <c r="M25" s="29">
        <v>38591132180</v>
      </c>
      <c r="N25" s="25"/>
      <c r="O25" s="29">
        <v>78554353313</v>
      </c>
      <c r="P25" s="25"/>
      <c r="Q25" s="34">
        <v>-39963221132</v>
      </c>
      <c r="R25" s="34"/>
    </row>
    <row r="26" spans="1:18" ht="21.75" customHeight="1" x14ac:dyDescent="0.2">
      <c r="A26" s="44" t="s">
        <v>49</v>
      </c>
      <c r="B26" s="25"/>
      <c r="C26" s="29">
        <v>15764000</v>
      </c>
      <c r="D26" s="25"/>
      <c r="E26" s="29">
        <v>54469629799</v>
      </c>
      <c r="F26" s="25"/>
      <c r="G26" s="29">
        <v>60589935327</v>
      </c>
      <c r="H26" s="25"/>
      <c r="I26" s="29">
        <v>-6120305527</v>
      </c>
      <c r="J26" s="25"/>
      <c r="K26" s="29">
        <v>15764000</v>
      </c>
      <c r="L26" s="25"/>
      <c r="M26" s="29">
        <v>54469629799</v>
      </c>
      <c r="N26" s="25"/>
      <c r="O26" s="29">
        <v>60589935327</v>
      </c>
      <c r="P26" s="25"/>
      <c r="Q26" s="34">
        <v>-6120305527</v>
      </c>
      <c r="R26" s="34"/>
    </row>
    <row r="27" spans="1:18" ht="21.75" customHeight="1" x14ac:dyDescent="0.2">
      <c r="A27" s="44" t="s">
        <v>23</v>
      </c>
      <c r="B27" s="25"/>
      <c r="C27" s="29">
        <v>23350000</v>
      </c>
      <c r="D27" s="25"/>
      <c r="E27" s="29">
        <v>133463638125</v>
      </c>
      <c r="F27" s="25"/>
      <c r="G27" s="29">
        <v>136248966225</v>
      </c>
      <c r="H27" s="25"/>
      <c r="I27" s="29">
        <v>-2785328100</v>
      </c>
      <c r="J27" s="25"/>
      <c r="K27" s="29">
        <v>23350000</v>
      </c>
      <c r="L27" s="25"/>
      <c r="M27" s="29">
        <v>133463638125</v>
      </c>
      <c r="N27" s="25"/>
      <c r="O27" s="29">
        <v>190562864216</v>
      </c>
      <c r="P27" s="25"/>
      <c r="Q27" s="34">
        <v>-57099226091</v>
      </c>
      <c r="R27" s="34"/>
    </row>
    <row r="28" spans="1:18" ht="21.75" customHeight="1" x14ac:dyDescent="0.2">
      <c r="A28" s="44" t="s">
        <v>21</v>
      </c>
      <c r="B28" s="25"/>
      <c r="C28" s="29">
        <v>558213</v>
      </c>
      <c r="D28" s="25"/>
      <c r="E28" s="29">
        <v>139078038807</v>
      </c>
      <c r="F28" s="25"/>
      <c r="G28" s="29">
        <v>149304691597</v>
      </c>
      <c r="H28" s="25"/>
      <c r="I28" s="29">
        <v>-10226652789</v>
      </c>
      <c r="J28" s="25"/>
      <c r="K28" s="29">
        <v>558213</v>
      </c>
      <c r="L28" s="25"/>
      <c r="M28" s="29">
        <v>139078038807</v>
      </c>
      <c r="N28" s="25"/>
      <c r="O28" s="29">
        <v>148566685728</v>
      </c>
      <c r="P28" s="25"/>
      <c r="Q28" s="34">
        <v>-9488646920</v>
      </c>
      <c r="R28" s="34"/>
    </row>
    <row r="29" spans="1:18" ht="21.75" customHeight="1" x14ac:dyDescent="0.2">
      <c r="A29" s="44" t="s">
        <v>19</v>
      </c>
      <c r="B29" s="25"/>
      <c r="C29" s="29">
        <v>6019338</v>
      </c>
      <c r="D29" s="25"/>
      <c r="E29" s="29">
        <v>61031933976</v>
      </c>
      <c r="F29" s="25"/>
      <c r="G29" s="29">
        <v>55347587184</v>
      </c>
      <c r="H29" s="25"/>
      <c r="I29" s="29">
        <v>5684346792</v>
      </c>
      <c r="J29" s="25"/>
      <c r="K29" s="29">
        <v>6019338</v>
      </c>
      <c r="L29" s="25"/>
      <c r="M29" s="29">
        <v>61031933976</v>
      </c>
      <c r="N29" s="25"/>
      <c r="O29" s="29">
        <v>64083530675</v>
      </c>
      <c r="P29" s="25"/>
      <c r="Q29" s="34">
        <v>-3051596698</v>
      </c>
      <c r="R29" s="34"/>
    </row>
    <row r="30" spans="1:18" ht="21.75" customHeight="1" x14ac:dyDescent="0.2">
      <c r="A30" s="44" t="s">
        <v>26</v>
      </c>
      <c r="B30" s="25"/>
      <c r="C30" s="29">
        <v>6890032</v>
      </c>
      <c r="D30" s="25"/>
      <c r="E30" s="29">
        <v>64997354578</v>
      </c>
      <c r="F30" s="25"/>
      <c r="G30" s="29">
        <v>65956219661</v>
      </c>
      <c r="H30" s="25"/>
      <c r="I30" s="29">
        <v>-958865082</v>
      </c>
      <c r="J30" s="25"/>
      <c r="K30" s="29">
        <v>6890032</v>
      </c>
      <c r="L30" s="25"/>
      <c r="M30" s="29">
        <v>64997354578</v>
      </c>
      <c r="N30" s="25"/>
      <c r="O30" s="29">
        <v>91845576911</v>
      </c>
      <c r="P30" s="25"/>
      <c r="Q30" s="34">
        <v>-26848222332</v>
      </c>
      <c r="R30" s="34"/>
    </row>
    <row r="31" spans="1:18" ht="21.75" customHeight="1" x14ac:dyDescent="0.2">
      <c r="A31" s="44" t="s">
        <v>35</v>
      </c>
      <c r="B31" s="25"/>
      <c r="C31" s="29">
        <v>24699999</v>
      </c>
      <c r="D31" s="25"/>
      <c r="E31" s="29">
        <v>66219532714</v>
      </c>
      <c r="F31" s="25"/>
      <c r="G31" s="29">
        <v>65777578101</v>
      </c>
      <c r="H31" s="25"/>
      <c r="I31" s="29">
        <v>441954613</v>
      </c>
      <c r="J31" s="25"/>
      <c r="K31" s="29">
        <v>24699999</v>
      </c>
      <c r="L31" s="25"/>
      <c r="M31" s="29">
        <v>66219532714</v>
      </c>
      <c r="N31" s="25"/>
      <c r="O31" s="29">
        <v>75991640248</v>
      </c>
      <c r="P31" s="25"/>
      <c r="Q31" s="34">
        <v>-9772107533</v>
      </c>
      <c r="R31" s="34"/>
    </row>
    <row r="32" spans="1:18" ht="21.75" customHeight="1" x14ac:dyDescent="0.2">
      <c r="A32" s="44" t="s">
        <v>37</v>
      </c>
      <c r="B32" s="25"/>
      <c r="C32" s="29">
        <v>3598189</v>
      </c>
      <c r="D32" s="25"/>
      <c r="E32" s="29">
        <v>40381843664</v>
      </c>
      <c r="F32" s="25"/>
      <c r="G32" s="29">
        <v>41264936335</v>
      </c>
      <c r="H32" s="25"/>
      <c r="I32" s="29">
        <v>-883092670</v>
      </c>
      <c r="J32" s="25"/>
      <c r="K32" s="29">
        <v>3598189</v>
      </c>
      <c r="L32" s="25"/>
      <c r="M32" s="29">
        <v>40381843664</v>
      </c>
      <c r="N32" s="25"/>
      <c r="O32" s="29">
        <v>47718277682</v>
      </c>
      <c r="P32" s="25"/>
      <c r="Q32" s="34">
        <v>-7336434017</v>
      </c>
      <c r="R32" s="34"/>
    </row>
    <row r="33" spans="1:18" ht="21.75" customHeight="1" x14ac:dyDescent="0.2">
      <c r="A33" s="44" t="s">
        <v>22</v>
      </c>
      <c r="B33" s="25"/>
      <c r="C33" s="29">
        <v>1899999</v>
      </c>
      <c r="D33" s="25"/>
      <c r="E33" s="29">
        <v>65424360366</v>
      </c>
      <c r="F33" s="25"/>
      <c r="G33" s="29">
        <v>67766340933</v>
      </c>
      <c r="H33" s="25"/>
      <c r="I33" s="29">
        <v>-2341980566</v>
      </c>
      <c r="J33" s="25"/>
      <c r="K33" s="29">
        <v>1899999</v>
      </c>
      <c r="L33" s="25"/>
      <c r="M33" s="29">
        <v>65424360366</v>
      </c>
      <c r="N33" s="25"/>
      <c r="O33" s="29">
        <v>88220897028</v>
      </c>
      <c r="P33" s="25"/>
      <c r="Q33" s="34">
        <v>-22796536661</v>
      </c>
      <c r="R33" s="34"/>
    </row>
    <row r="34" spans="1:18" ht="21.75" customHeight="1" x14ac:dyDescent="0.2">
      <c r="A34" s="44" t="s">
        <v>29</v>
      </c>
      <c r="B34" s="25"/>
      <c r="C34" s="29">
        <v>14341989</v>
      </c>
      <c r="D34" s="25"/>
      <c r="E34" s="29">
        <v>132729450280</v>
      </c>
      <c r="F34" s="25"/>
      <c r="G34" s="29">
        <v>147128670987</v>
      </c>
      <c r="H34" s="25"/>
      <c r="I34" s="29">
        <v>-14399220706</v>
      </c>
      <c r="J34" s="25"/>
      <c r="K34" s="29">
        <v>14341989</v>
      </c>
      <c r="L34" s="25"/>
      <c r="M34" s="29">
        <v>132729450280</v>
      </c>
      <c r="N34" s="25"/>
      <c r="O34" s="29">
        <v>161242758617</v>
      </c>
      <c r="P34" s="25"/>
      <c r="Q34" s="34">
        <v>-28513308336</v>
      </c>
      <c r="R34" s="34"/>
    </row>
    <row r="35" spans="1:18" ht="21.75" customHeight="1" x14ac:dyDescent="0.2">
      <c r="A35" s="44" t="s">
        <v>36</v>
      </c>
      <c r="B35" s="25"/>
      <c r="C35" s="29">
        <v>7123249</v>
      </c>
      <c r="D35" s="25"/>
      <c r="E35" s="29">
        <v>34767050432</v>
      </c>
      <c r="F35" s="25"/>
      <c r="G35" s="29">
        <v>39936082370</v>
      </c>
      <c r="H35" s="25"/>
      <c r="I35" s="29">
        <v>-5169031937</v>
      </c>
      <c r="J35" s="25"/>
      <c r="K35" s="29">
        <v>7123249</v>
      </c>
      <c r="L35" s="25"/>
      <c r="M35" s="29">
        <v>34767050432</v>
      </c>
      <c r="N35" s="25"/>
      <c r="O35" s="29">
        <v>53814579080</v>
      </c>
      <c r="P35" s="25"/>
      <c r="Q35" s="34">
        <v>-19047528647</v>
      </c>
      <c r="R35" s="34"/>
    </row>
    <row r="36" spans="1:18" ht="21.75" customHeight="1" x14ac:dyDescent="0.2">
      <c r="A36" s="44" t="s">
        <v>42</v>
      </c>
      <c r="B36" s="25"/>
      <c r="C36" s="29">
        <v>3000000</v>
      </c>
      <c r="D36" s="25"/>
      <c r="E36" s="29">
        <v>56264224050</v>
      </c>
      <c r="F36" s="25"/>
      <c r="G36" s="29">
        <v>54752274000</v>
      </c>
      <c r="H36" s="25"/>
      <c r="I36" s="29">
        <v>1511950038</v>
      </c>
      <c r="J36" s="25"/>
      <c r="K36" s="29">
        <v>3000000</v>
      </c>
      <c r="L36" s="25"/>
      <c r="M36" s="29">
        <v>56264224050</v>
      </c>
      <c r="N36" s="25"/>
      <c r="O36" s="29">
        <v>51841695600</v>
      </c>
      <c r="P36" s="25"/>
      <c r="Q36" s="34">
        <v>4422528449</v>
      </c>
      <c r="R36" s="34"/>
    </row>
    <row r="37" spans="1:18" ht="21.75" customHeight="1" x14ac:dyDescent="0.2">
      <c r="A37" s="44" t="s">
        <v>50</v>
      </c>
      <c r="B37" s="25"/>
      <c r="C37" s="29">
        <v>12450000</v>
      </c>
      <c r="D37" s="25"/>
      <c r="E37" s="29">
        <v>41731610670</v>
      </c>
      <c r="F37" s="25"/>
      <c r="G37" s="29">
        <v>40586769170</v>
      </c>
      <c r="H37" s="25"/>
      <c r="I37" s="29">
        <v>1144841499</v>
      </c>
      <c r="J37" s="25"/>
      <c r="K37" s="29">
        <v>12450000</v>
      </c>
      <c r="L37" s="25"/>
      <c r="M37" s="29">
        <v>41731610670</v>
      </c>
      <c r="N37" s="25"/>
      <c r="O37" s="29">
        <v>40586769170</v>
      </c>
      <c r="P37" s="25"/>
      <c r="Q37" s="34">
        <v>1144841499</v>
      </c>
      <c r="R37" s="34"/>
    </row>
    <row r="38" spans="1:18" ht="21.75" customHeight="1" x14ac:dyDescent="0.2">
      <c r="A38" s="44" t="s">
        <v>51</v>
      </c>
      <c r="B38" s="25"/>
      <c r="C38" s="29">
        <v>3930919</v>
      </c>
      <c r="D38" s="25"/>
      <c r="E38" s="29">
        <v>55526001754</v>
      </c>
      <c r="F38" s="25"/>
      <c r="G38" s="29">
        <v>57342698930</v>
      </c>
      <c r="H38" s="25"/>
      <c r="I38" s="29">
        <v>-1816697175</v>
      </c>
      <c r="J38" s="25"/>
      <c r="K38" s="29">
        <v>3930919</v>
      </c>
      <c r="L38" s="25"/>
      <c r="M38" s="29">
        <v>55526001754</v>
      </c>
      <c r="N38" s="25"/>
      <c r="O38" s="29">
        <v>57342698930</v>
      </c>
      <c r="P38" s="25"/>
      <c r="Q38" s="34">
        <v>-1816697175</v>
      </c>
      <c r="R38" s="34"/>
    </row>
    <row r="39" spans="1:18" ht="21.75" customHeight="1" x14ac:dyDescent="0.2">
      <c r="A39" s="44" t="s">
        <v>40</v>
      </c>
      <c r="B39" s="25"/>
      <c r="C39" s="29">
        <v>13200000</v>
      </c>
      <c r="D39" s="25"/>
      <c r="E39" s="29">
        <v>35651006820</v>
      </c>
      <c r="F39" s="25"/>
      <c r="G39" s="29">
        <v>38039112540</v>
      </c>
      <c r="H39" s="25"/>
      <c r="I39" s="29">
        <v>-2388105720</v>
      </c>
      <c r="J39" s="25"/>
      <c r="K39" s="29">
        <v>13200000</v>
      </c>
      <c r="L39" s="25"/>
      <c r="M39" s="29">
        <v>35651006820</v>
      </c>
      <c r="N39" s="25"/>
      <c r="O39" s="29">
        <v>52656418980</v>
      </c>
      <c r="P39" s="25"/>
      <c r="Q39" s="34">
        <v>-17005412160</v>
      </c>
      <c r="R39" s="34"/>
    </row>
    <row r="40" spans="1:18" ht="21.75" customHeight="1" x14ac:dyDescent="0.2">
      <c r="A40" s="45" t="s">
        <v>24</v>
      </c>
      <c r="B40" s="25"/>
      <c r="C40" s="47">
        <v>100000</v>
      </c>
      <c r="D40" s="25"/>
      <c r="E40" s="30">
        <v>2857893750</v>
      </c>
      <c r="F40" s="25"/>
      <c r="G40" s="30">
        <v>3136227750</v>
      </c>
      <c r="H40" s="25"/>
      <c r="I40" s="30">
        <v>-278334000</v>
      </c>
      <c r="J40" s="25"/>
      <c r="K40" s="47">
        <v>100000</v>
      </c>
      <c r="L40" s="25"/>
      <c r="M40" s="30">
        <v>2857893750</v>
      </c>
      <c r="N40" s="25"/>
      <c r="O40" s="30">
        <v>3016941749</v>
      </c>
      <c r="P40" s="25"/>
      <c r="Q40" s="35">
        <f>-159047999-23</f>
        <v>-159048022</v>
      </c>
      <c r="R40" s="35"/>
    </row>
    <row r="41" spans="1:18" ht="21.75" customHeight="1" x14ac:dyDescent="0.2">
      <c r="A41" s="9" t="s">
        <v>52</v>
      </c>
      <c r="B41" s="25"/>
      <c r="C41" s="47"/>
      <c r="D41" s="25"/>
      <c r="E41" s="31">
        <v>2276352658908</v>
      </c>
      <c r="F41" s="25"/>
      <c r="G41" s="31">
        <v>2262270165226</v>
      </c>
      <c r="H41" s="25"/>
      <c r="I41" s="31">
        <f>SUM(I8:I40)</f>
        <v>14082493682</v>
      </c>
      <c r="J41" s="25"/>
      <c r="K41" s="47"/>
      <c r="L41" s="25"/>
      <c r="M41" s="31">
        <v>2276352658908</v>
      </c>
      <c r="N41" s="25"/>
      <c r="O41" s="31">
        <v>2855396695040</v>
      </c>
      <c r="P41" s="25"/>
      <c r="Q41" s="52">
        <f>SUM(Q8:R40)</f>
        <v>-579044036132</v>
      </c>
      <c r="R41" s="52"/>
    </row>
    <row r="43" spans="1:18" x14ac:dyDescent="0.2">
      <c r="I43" s="54"/>
    </row>
    <row r="45" spans="1:18" x14ac:dyDescent="0.2">
      <c r="I45" s="54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workbookViewId="0">
      <selection activeCell="I9" sqref="I9:AS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4.45" customHeight="1" x14ac:dyDescent="0.2"/>
    <row r="5" spans="1:49" ht="14.45" customHeight="1" x14ac:dyDescent="0.2">
      <c r="A5" s="12" t="s">
        <v>53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49" ht="14.45" customHeight="1" x14ac:dyDescent="0.2">
      <c r="I6" s="13" t="s">
        <v>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 t="s">
        <v>9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3" t="s">
        <v>54</v>
      </c>
      <c r="B8" s="13"/>
      <c r="C8" s="13"/>
      <c r="D8" s="13"/>
      <c r="E8" s="13"/>
      <c r="F8" s="13"/>
      <c r="G8" s="13"/>
      <c r="I8" s="13" t="s">
        <v>55</v>
      </c>
      <c r="J8" s="13"/>
      <c r="K8" s="13"/>
      <c r="M8" s="13" t="s">
        <v>56</v>
      </c>
      <c r="N8" s="13"/>
      <c r="O8" s="13"/>
      <c r="Q8" s="13" t="s">
        <v>57</v>
      </c>
      <c r="R8" s="13"/>
      <c r="S8" s="13"/>
      <c r="T8" s="13"/>
      <c r="U8" s="13"/>
      <c r="W8" s="13" t="s">
        <v>58</v>
      </c>
      <c r="X8" s="13"/>
      <c r="Y8" s="13"/>
      <c r="Z8" s="13"/>
      <c r="AA8" s="13"/>
      <c r="AC8" s="13" t="s">
        <v>55</v>
      </c>
      <c r="AD8" s="13"/>
      <c r="AE8" s="13"/>
      <c r="AF8" s="13"/>
      <c r="AG8" s="13"/>
      <c r="AI8" s="13" t="s">
        <v>56</v>
      </c>
      <c r="AJ8" s="13"/>
      <c r="AK8" s="13"/>
      <c r="AM8" s="13" t="s">
        <v>57</v>
      </c>
      <c r="AN8" s="13"/>
      <c r="AO8" s="13"/>
      <c r="AQ8" s="13" t="s">
        <v>58</v>
      </c>
      <c r="AR8" s="13"/>
      <c r="AS8" s="13"/>
    </row>
    <row r="9" spans="1:49" ht="21.75" customHeight="1" x14ac:dyDescent="0.2">
      <c r="A9" s="15" t="s">
        <v>59</v>
      </c>
      <c r="B9" s="15"/>
      <c r="C9" s="15"/>
      <c r="D9" s="15"/>
      <c r="E9" s="15"/>
      <c r="F9" s="15"/>
      <c r="G9" s="15"/>
      <c r="I9" s="33">
        <v>3000000</v>
      </c>
      <c r="J9" s="33"/>
      <c r="K9" s="33"/>
      <c r="L9" s="25"/>
      <c r="M9" s="33">
        <v>27554</v>
      </c>
      <c r="N9" s="33"/>
      <c r="O9" s="33"/>
      <c r="P9" s="25"/>
      <c r="Q9" s="37" t="s">
        <v>60</v>
      </c>
      <c r="R9" s="37"/>
      <c r="S9" s="37"/>
      <c r="T9" s="37"/>
      <c r="U9" s="37"/>
      <c r="V9" s="25"/>
      <c r="W9" s="38">
        <v>0.378147424074392</v>
      </c>
      <c r="X9" s="38"/>
      <c r="Y9" s="38"/>
      <c r="Z9" s="38"/>
      <c r="AA9" s="38"/>
      <c r="AB9" s="25"/>
      <c r="AC9" s="33">
        <v>3000000</v>
      </c>
      <c r="AD9" s="33"/>
      <c r="AE9" s="33"/>
      <c r="AF9" s="33"/>
      <c r="AG9" s="33"/>
      <c r="AH9" s="25"/>
      <c r="AI9" s="33">
        <v>27554</v>
      </c>
      <c r="AJ9" s="33"/>
      <c r="AK9" s="33"/>
      <c r="AL9" s="25"/>
      <c r="AM9" s="37" t="s">
        <v>60</v>
      </c>
      <c r="AN9" s="37"/>
      <c r="AO9" s="37"/>
      <c r="AP9" s="25"/>
      <c r="AQ9" s="38">
        <v>0.378147424074392</v>
      </c>
      <c r="AR9" s="38"/>
      <c r="AS9" s="38"/>
    </row>
    <row r="10" spans="1:49" ht="14.45" customHeight="1" x14ac:dyDescent="0.2">
      <c r="A10" s="12" t="s">
        <v>61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49" ht="14.45" customHeight="1" x14ac:dyDescent="0.2"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Y11" s="13" t="s">
        <v>9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9" ht="14.45" customHeight="1" x14ac:dyDescent="0.2">
      <c r="A12" s="2" t="s">
        <v>54</v>
      </c>
      <c r="C12" s="4" t="s">
        <v>62</v>
      </c>
      <c r="D12" s="3"/>
      <c r="E12" s="4" t="s">
        <v>63</v>
      </c>
      <c r="F12" s="3"/>
      <c r="G12" s="14" t="s">
        <v>64</v>
      </c>
      <c r="H12" s="14"/>
      <c r="I12" s="14"/>
      <c r="J12" s="3"/>
      <c r="K12" s="14" t="s">
        <v>65</v>
      </c>
      <c r="L12" s="14"/>
      <c r="M12" s="14"/>
      <c r="N12" s="3"/>
      <c r="O12" s="14" t="s">
        <v>56</v>
      </c>
      <c r="P12" s="14"/>
      <c r="Q12" s="14"/>
      <c r="R12" s="3"/>
      <c r="S12" s="14" t="s">
        <v>57</v>
      </c>
      <c r="T12" s="14"/>
      <c r="U12" s="14"/>
      <c r="V12" s="14"/>
      <c r="W12" s="14"/>
      <c r="Y12" s="14" t="s">
        <v>62</v>
      </c>
      <c r="Z12" s="14"/>
      <c r="AA12" s="14"/>
      <c r="AB12" s="14"/>
      <c r="AC12" s="14"/>
      <c r="AD12" s="3"/>
      <c r="AE12" s="14" t="s">
        <v>63</v>
      </c>
      <c r="AF12" s="14"/>
      <c r="AG12" s="14"/>
      <c r="AH12" s="14"/>
      <c r="AI12" s="14"/>
      <c r="AJ12" s="3"/>
      <c r="AK12" s="14" t="s">
        <v>64</v>
      </c>
      <c r="AL12" s="14"/>
      <c r="AM12" s="14"/>
      <c r="AN12" s="3"/>
      <c r="AO12" s="14" t="s">
        <v>65</v>
      </c>
      <c r="AP12" s="14"/>
      <c r="AQ12" s="14"/>
      <c r="AR12" s="3"/>
      <c r="AS12" s="14" t="s">
        <v>56</v>
      </c>
      <c r="AT12" s="14"/>
      <c r="AU12" s="3"/>
      <c r="AV12" s="4" t="s">
        <v>57</v>
      </c>
    </row>
    <row r="13" spans="1:49" ht="14.45" customHeight="1" x14ac:dyDescent="0.2">
      <c r="A13" s="12" t="s">
        <v>66</v>
      </c>
      <c r="B13" s="12"/>
      <c r="C13" s="22"/>
      <c r="D13" s="12"/>
      <c r="E13" s="22"/>
      <c r="F13" s="12"/>
      <c r="G13" s="22"/>
      <c r="H13" s="22"/>
      <c r="I13" s="22"/>
      <c r="J13" s="12"/>
      <c r="K13" s="22"/>
      <c r="L13" s="22"/>
      <c r="M13" s="22"/>
      <c r="N13" s="12"/>
      <c r="O13" s="22"/>
      <c r="P13" s="22"/>
      <c r="Q13" s="22"/>
      <c r="R13" s="12"/>
      <c r="S13" s="22"/>
      <c r="T13" s="22"/>
      <c r="U13" s="22"/>
      <c r="V13" s="22"/>
      <c r="W13" s="22"/>
      <c r="X13" s="12"/>
      <c r="Y13" s="22"/>
      <c r="Z13" s="22"/>
      <c r="AA13" s="22"/>
      <c r="AB13" s="22"/>
      <c r="AC13" s="22"/>
      <c r="AD13" s="12"/>
      <c r="AE13" s="22"/>
      <c r="AF13" s="22"/>
      <c r="AG13" s="22"/>
      <c r="AH13" s="22"/>
      <c r="AI13" s="22"/>
      <c r="AJ13" s="12"/>
      <c r="AK13" s="22"/>
      <c r="AL13" s="22"/>
      <c r="AM13" s="22"/>
      <c r="AN13" s="12"/>
      <c r="AO13" s="22"/>
      <c r="AP13" s="22"/>
      <c r="AQ13" s="22"/>
      <c r="AR13" s="12"/>
      <c r="AS13" s="22"/>
      <c r="AT13" s="22"/>
      <c r="AU13" s="12"/>
      <c r="AV13" s="22"/>
      <c r="AW13" s="12"/>
    </row>
    <row r="14" spans="1:49" ht="14.45" customHeight="1" x14ac:dyDescent="0.2">
      <c r="C14" s="13" t="s">
        <v>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 t="s">
        <v>9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49" ht="14.45" customHeight="1" x14ac:dyDescent="0.2">
      <c r="A15" s="2" t="s">
        <v>54</v>
      </c>
      <c r="C15" s="4" t="s">
        <v>63</v>
      </c>
      <c r="D15" s="3"/>
      <c r="E15" s="4" t="s">
        <v>65</v>
      </c>
      <c r="F15" s="3"/>
      <c r="G15" s="14" t="s">
        <v>56</v>
      </c>
      <c r="H15" s="14"/>
      <c r="I15" s="14"/>
      <c r="J15" s="3"/>
      <c r="K15" s="14" t="s">
        <v>57</v>
      </c>
      <c r="L15" s="14"/>
      <c r="M15" s="14"/>
      <c r="O15" s="14" t="s">
        <v>63</v>
      </c>
      <c r="P15" s="14"/>
      <c r="Q15" s="14"/>
      <c r="R15" s="14"/>
      <c r="S15" s="14"/>
      <c r="T15" s="3"/>
      <c r="U15" s="14" t="s">
        <v>65</v>
      </c>
      <c r="V15" s="14"/>
      <c r="W15" s="14"/>
      <c r="X15" s="14"/>
      <c r="Y15" s="14"/>
      <c r="Z15" s="3"/>
      <c r="AA15" s="14" t="s">
        <v>56</v>
      </c>
      <c r="AB15" s="14"/>
      <c r="AC15" s="14"/>
      <c r="AD15" s="14"/>
      <c r="AE15" s="14"/>
      <c r="AF15" s="3"/>
      <c r="AG15" s="14" t="s">
        <v>57</v>
      </c>
      <c r="AH15" s="14"/>
      <c r="AI15" s="14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3"/>
  <sheetViews>
    <sheetView rightToLeft="1" workbookViewId="0">
      <selection activeCell="L25" sqref="L2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4.85546875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6" ht="14.45" customHeight="1" x14ac:dyDescent="0.2"/>
    <row r="5" spans="1:16" ht="14.45" customHeight="1" x14ac:dyDescent="0.2">
      <c r="A5" s="1" t="s">
        <v>67</v>
      </c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6" ht="14.45" customHeight="1" x14ac:dyDescent="0.2">
      <c r="D6" s="2" t="s">
        <v>7</v>
      </c>
      <c r="F6" s="13" t="s">
        <v>8</v>
      </c>
      <c r="G6" s="13"/>
      <c r="H6" s="13"/>
      <c r="J6" s="40" t="s">
        <v>9</v>
      </c>
      <c r="K6" s="40"/>
      <c r="L6" s="40"/>
    </row>
    <row r="7" spans="1:16" ht="14.45" customHeight="1" x14ac:dyDescent="0.2">
      <c r="D7" s="3"/>
      <c r="F7" s="3"/>
      <c r="G7" s="3"/>
      <c r="H7" s="3"/>
      <c r="J7" s="39"/>
    </row>
    <row r="8" spans="1:16" ht="14.45" customHeight="1" x14ac:dyDescent="0.2">
      <c r="A8" s="13" t="s">
        <v>69</v>
      </c>
      <c r="B8" s="13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6" ht="21.75" customHeight="1" x14ac:dyDescent="0.2">
      <c r="A9" s="15" t="s">
        <v>73</v>
      </c>
      <c r="B9" s="15"/>
      <c r="D9" s="27">
        <v>305703</v>
      </c>
      <c r="E9" s="25"/>
      <c r="F9" s="27">
        <v>1293</v>
      </c>
      <c r="G9" s="25"/>
      <c r="H9" s="27">
        <v>0</v>
      </c>
      <c r="I9" s="25"/>
      <c r="J9" s="27">
        <v>306996</v>
      </c>
      <c r="K9" s="25"/>
      <c r="L9" s="41">
        <f>J9/2481241507781</f>
        <v>1.2372677106895158E-7</v>
      </c>
      <c r="M9" s="25"/>
      <c r="N9" s="25"/>
      <c r="O9" s="25"/>
      <c r="P9" s="25"/>
    </row>
    <row r="10" spans="1:16" ht="21.75" customHeight="1" x14ac:dyDescent="0.2">
      <c r="A10" s="17" t="s">
        <v>74</v>
      </c>
      <c r="B10" s="17"/>
      <c r="D10" s="29">
        <v>4721000</v>
      </c>
      <c r="E10" s="25"/>
      <c r="F10" s="29">
        <v>0</v>
      </c>
      <c r="G10" s="25"/>
      <c r="H10" s="29">
        <v>0</v>
      </c>
      <c r="I10" s="25"/>
      <c r="J10" s="29">
        <v>4721000</v>
      </c>
      <c r="K10" s="25"/>
      <c r="L10" s="42">
        <f t="shared" ref="L10:L16" si="0">J10/2481241507781</f>
        <v>1.9026765372073915E-6</v>
      </c>
      <c r="M10" s="25"/>
      <c r="N10" s="25"/>
      <c r="O10" s="25"/>
      <c r="P10" s="25"/>
    </row>
    <row r="11" spans="1:16" ht="21.75" customHeight="1" x14ac:dyDescent="0.2">
      <c r="A11" s="17" t="s">
        <v>73</v>
      </c>
      <c r="B11" s="17"/>
      <c r="D11" s="29">
        <v>3064290217</v>
      </c>
      <c r="E11" s="25"/>
      <c r="F11" s="29">
        <v>3083216790</v>
      </c>
      <c r="G11" s="25"/>
      <c r="H11" s="29">
        <v>372900</v>
      </c>
      <c r="I11" s="25"/>
      <c r="J11" s="29">
        <v>6147134107</v>
      </c>
      <c r="K11" s="25"/>
      <c r="L11" s="42">
        <f t="shared" si="0"/>
        <v>2.4774428799949609E-3</v>
      </c>
      <c r="M11" s="25"/>
      <c r="N11" s="25"/>
      <c r="O11" s="25"/>
      <c r="P11" s="25"/>
    </row>
    <row r="12" spans="1:16" ht="21.75" customHeight="1" x14ac:dyDescent="0.2">
      <c r="A12" s="17" t="s">
        <v>75</v>
      </c>
      <c r="B12" s="17"/>
      <c r="D12" s="29">
        <v>30488344043</v>
      </c>
      <c r="E12" s="25"/>
      <c r="F12" s="29">
        <v>18762358353</v>
      </c>
      <c r="G12" s="25"/>
      <c r="H12" s="29">
        <v>49210332000</v>
      </c>
      <c r="I12" s="25"/>
      <c r="J12" s="29">
        <v>40370396</v>
      </c>
      <c r="K12" s="25"/>
      <c r="L12" s="42">
        <f t="shared" si="0"/>
        <v>1.6270240471715977E-5</v>
      </c>
      <c r="M12" s="25"/>
      <c r="N12" s="25"/>
      <c r="O12" s="25"/>
      <c r="P12" s="25"/>
    </row>
    <row r="13" spans="1:16" ht="21.75" customHeight="1" x14ac:dyDescent="0.2">
      <c r="A13" s="17" t="s">
        <v>76</v>
      </c>
      <c r="B13" s="17"/>
      <c r="D13" s="29">
        <v>137711390486</v>
      </c>
      <c r="E13" s="25"/>
      <c r="F13" s="29">
        <v>51816470707</v>
      </c>
      <c r="G13" s="25"/>
      <c r="H13" s="29">
        <v>177790062457</v>
      </c>
      <c r="I13" s="25"/>
      <c r="J13" s="29">
        <v>11737798736</v>
      </c>
      <c r="K13" s="25"/>
      <c r="L13" s="42">
        <f t="shared" si="0"/>
        <v>4.7306151776000376E-3</v>
      </c>
      <c r="M13" s="25"/>
      <c r="N13" s="25"/>
      <c r="O13" s="25"/>
      <c r="P13" s="25"/>
    </row>
    <row r="14" spans="1:16" ht="21.75" customHeight="1" x14ac:dyDescent="0.2">
      <c r="A14" s="17" t="s">
        <v>77</v>
      </c>
      <c r="B14" s="17"/>
      <c r="D14" s="29">
        <v>14313030</v>
      </c>
      <c r="E14" s="25"/>
      <c r="F14" s="29">
        <v>60781</v>
      </c>
      <c r="G14" s="25"/>
      <c r="H14" s="29">
        <v>0</v>
      </c>
      <c r="I14" s="25"/>
      <c r="J14" s="29">
        <v>14373811</v>
      </c>
      <c r="K14" s="25"/>
      <c r="L14" s="42">
        <f t="shared" si="0"/>
        <v>5.7929915144997907E-6</v>
      </c>
      <c r="M14" s="25"/>
      <c r="N14" s="25"/>
      <c r="O14" s="25"/>
      <c r="P14" s="25"/>
    </row>
    <row r="15" spans="1:16" ht="21.75" customHeight="1" x14ac:dyDescent="0.2">
      <c r="A15" s="17" t="s">
        <v>78</v>
      </c>
      <c r="B15" s="17"/>
      <c r="D15" s="29">
        <v>9997749</v>
      </c>
      <c r="E15" s="25"/>
      <c r="F15" s="29">
        <v>42277</v>
      </c>
      <c r="G15" s="25"/>
      <c r="H15" s="29">
        <v>0</v>
      </c>
      <c r="I15" s="25"/>
      <c r="J15" s="29">
        <v>10040026</v>
      </c>
      <c r="K15" s="25"/>
      <c r="L15" s="42">
        <f t="shared" si="0"/>
        <v>4.0463719345799998E-6</v>
      </c>
      <c r="M15" s="25"/>
      <c r="N15" s="25"/>
      <c r="O15" s="25"/>
      <c r="P15" s="25"/>
    </row>
    <row r="16" spans="1:16" ht="21.75" customHeight="1" x14ac:dyDescent="0.2">
      <c r="A16" s="19" t="s">
        <v>79</v>
      </c>
      <c r="B16" s="19"/>
      <c r="D16" s="30">
        <v>5530500</v>
      </c>
      <c r="E16" s="25"/>
      <c r="F16" s="30">
        <v>0</v>
      </c>
      <c r="G16" s="25"/>
      <c r="H16" s="30">
        <v>0</v>
      </c>
      <c r="I16" s="25"/>
      <c r="J16" s="30">
        <v>5530500</v>
      </c>
      <c r="K16" s="25"/>
      <c r="L16" s="42">
        <f t="shared" si="0"/>
        <v>2.2289245051949754E-6</v>
      </c>
      <c r="M16" s="25"/>
      <c r="N16" s="25"/>
      <c r="O16" s="25"/>
      <c r="P16" s="25"/>
    </row>
    <row r="17" spans="1:16" ht="21.75" customHeight="1" thickBot="1" x14ac:dyDescent="0.25">
      <c r="A17" s="21" t="s">
        <v>52</v>
      </c>
      <c r="B17" s="21"/>
      <c r="D17" s="31">
        <v>171298892728</v>
      </c>
      <c r="E17" s="25"/>
      <c r="F17" s="31">
        <v>73662150201</v>
      </c>
      <c r="G17" s="25"/>
      <c r="H17" s="31">
        <v>227000767357</v>
      </c>
      <c r="I17" s="25"/>
      <c r="J17" s="31">
        <v>17960275572</v>
      </c>
      <c r="K17" s="25"/>
      <c r="L17" s="56">
        <f>SUM(L9:L16)</f>
        <v>7.2384229893292656E-3</v>
      </c>
      <c r="M17" s="25"/>
      <c r="N17" s="25"/>
      <c r="O17" s="25"/>
      <c r="P17" s="25"/>
    </row>
    <row r="18" spans="1:16" ht="13.5" thickTop="1" x14ac:dyDescent="0.2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rightToLeft="1" workbookViewId="0">
      <selection activeCell="J9" sqref="J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5.42578125" bestFit="1" customWidth="1"/>
  </cols>
  <sheetData>
    <row r="1" spans="1:1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</row>
    <row r="3" spans="1:1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5" ht="14.45" customHeight="1" x14ac:dyDescent="0.2"/>
    <row r="5" spans="1:15" ht="29.1" customHeight="1" x14ac:dyDescent="0.2">
      <c r="A5" s="1" t="s">
        <v>81</v>
      </c>
      <c r="B5" s="12" t="s">
        <v>82</v>
      </c>
      <c r="C5" s="12"/>
      <c r="D5" s="12"/>
      <c r="E5" s="12"/>
      <c r="F5" s="12"/>
      <c r="G5" s="12"/>
      <c r="H5" s="12"/>
      <c r="I5" s="12"/>
      <c r="J5" s="12"/>
    </row>
    <row r="6" spans="1:15" ht="14.45" customHeight="1" x14ac:dyDescent="0.2"/>
    <row r="7" spans="1:15" ht="14.45" customHeight="1" x14ac:dyDescent="0.2">
      <c r="A7" s="13" t="s">
        <v>83</v>
      </c>
      <c r="B7" s="13"/>
      <c r="D7" s="2" t="s">
        <v>84</v>
      </c>
      <c r="F7" s="2" t="s">
        <v>70</v>
      </c>
      <c r="H7" s="2" t="s">
        <v>85</v>
      </c>
      <c r="J7" s="2" t="s">
        <v>86</v>
      </c>
    </row>
    <row r="8" spans="1:15" ht="21.75" customHeight="1" x14ac:dyDescent="0.2">
      <c r="A8" s="15" t="s">
        <v>87</v>
      </c>
      <c r="B8" s="15"/>
      <c r="D8" s="43" t="s">
        <v>88</v>
      </c>
      <c r="E8" s="25"/>
      <c r="F8" s="27">
        <f>'درآمد سرمایه گذاری در سهام'!J46</f>
        <v>39116454377</v>
      </c>
      <c r="G8" s="25"/>
      <c r="H8" s="28">
        <f>F8/F$11*100</f>
        <v>98.582815790603163</v>
      </c>
      <c r="I8" s="25"/>
      <c r="J8" s="28">
        <f>F8/2481241507781*100</f>
        <v>1.5764871841105965</v>
      </c>
      <c r="K8" s="25"/>
      <c r="L8" s="25"/>
      <c r="M8" s="25"/>
      <c r="O8" s="54"/>
    </row>
    <row r="9" spans="1:15" ht="21.75" customHeight="1" x14ac:dyDescent="0.2">
      <c r="A9" s="17" t="s">
        <v>89</v>
      </c>
      <c r="B9" s="17"/>
      <c r="D9" s="44" t="s">
        <v>90</v>
      </c>
      <c r="E9" s="25"/>
      <c r="F9" s="29">
        <f>'سود سپرده بانکی'!G14</f>
        <v>2935200</v>
      </c>
      <c r="G9" s="25"/>
      <c r="H9" s="36">
        <f t="shared" ref="H9:H10" si="0">F9/F$11*100</f>
        <v>7.397405657469781E-3</v>
      </c>
      <c r="I9" s="25"/>
      <c r="J9" s="36">
        <f t="shared" ref="J9:J10" si="1">F9/2481241507781*100</f>
        <v>1.1829561897926574E-4</v>
      </c>
      <c r="K9" s="25"/>
      <c r="L9" s="25"/>
      <c r="M9" s="25"/>
      <c r="O9" s="54"/>
    </row>
    <row r="10" spans="1:15" ht="21.75" customHeight="1" x14ac:dyDescent="0.2">
      <c r="A10" s="19" t="s">
        <v>91</v>
      </c>
      <c r="B10" s="19"/>
      <c r="D10" s="46" t="s">
        <v>92</v>
      </c>
      <c r="E10" s="25"/>
      <c r="F10" s="30">
        <f>'سایر درآمدها'!D11</f>
        <v>559386144</v>
      </c>
      <c r="G10" s="25"/>
      <c r="H10" s="36">
        <f t="shared" si="0"/>
        <v>1.4097868037393724</v>
      </c>
      <c r="I10" s="25"/>
      <c r="J10" s="36">
        <f t="shared" si="1"/>
        <v>2.2544606893194562E-2</v>
      </c>
      <c r="K10" s="25"/>
      <c r="L10" s="25"/>
      <c r="M10" s="25"/>
      <c r="O10" s="54"/>
    </row>
    <row r="11" spans="1:15" ht="21.75" customHeight="1" x14ac:dyDescent="0.2">
      <c r="A11" s="21" t="s">
        <v>52</v>
      </c>
      <c r="B11" s="21"/>
      <c r="D11" s="47"/>
      <c r="E11" s="25"/>
      <c r="F11" s="31">
        <f>SUM(F8:F10)</f>
        <v>39678775721</v>
      </c>
      <c r="G11" s="25"/>
      <c r="H11" s="32">
        <f>SUM(H8:H10)</f>
        <v>100</v>
      </c>
      <c r="I11" s="25"/>
      <c r="J11" s="32">
        <f>SUM(J8:J10)</f>
        <v>1.5991500866227704</v>
      </c>
      <c r="K11" s="25"/>
      <c r="L11" s="25"/>
      <c r="M11" s="25"/>
      <c r="O11" s="54"/>
    </row>
    <row r="12" spans="1:15" x14ac:dyDescent="0.2"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5" x14ac:dyDescent="0.2"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5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5" x14ac:dyDescent="0.2">
      <c r="D15" s="25"/>
      <c r="E15" s="25"/>
      <c r="F15" s="25"/>
      <c r="G15" s="25"/>
      <c r="H15" s="25"/>
      <c r="I15" s="25"/>
      <c r="J15" s="25"/>
      <c r="K15" s="25"/>
      <c r="L15" s="25"/>
      <c r="M15" s="2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50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5.710937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  <col min="26" max="26" width="16.710937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93</v>
      </c>
      <c r="B5" s="12" t="s">
        <v>94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95</v>
      </c>
      <c r="E6" s="13"/>
      <c r="F6" s="13"/>
      <c r="G6" s="13"/>
      <c r="H6" s="13"/>
      <c r="I6" s="13"/>
      <c r="J6" s="13"/>
      <c r="K6" s="13"/>
      <c r="L6" s="13"/>
      <c r="N6" s="13" t="s">
        <v>96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52</v>
      </c>
      <c r="K7" s="14"/>
      <c r="L7" s="14"/>
      <c r="N7" s="3"/>
      <c r="O7" s="3"/>
      <c r="P7" s="3"/>
      <c r="Q7" s="3"/>
      <c r="R7" s="3"/>
      <c r="S7" s="3"/>
      <c r="T7" s="3"/>
      <c r="U7" s="14" t="s">
        <v>52</v>
      </c>
      <c r="V7" s="14"/>
      <c r="W7" s="14"/>
    </row>
    <row r="8" spans="1:26" ht="14.45" customHeight="1" x14ac:dyDescent="0.2">
      <c r="A8" s="13" t="s">
        <v>97</v>
      </c>
      <c r="B8" s="13"/>
      <c r="D8" s="2" t="s">
        <v>98</v>
      </c>
      <c r="F8" s="2" t="s">
        <v>99</v>
      </c>
      <c r="H8" s="2" t="s">
        <v>100</v>
      </c>
      <c r="J8" s="4" t="s">
        <v>70</v>
      </c>
      <c r="K8" s="3"/>
      <c r="L8" s="4" t="s">
        <v>85</v>
      </c>
      <c r="N8" s="2" t="s">
        <v>98</v>
      </c>
      <c r="P8" s="13" t="s">
        <v>99</v>
      </c>
      <c r="Q8" s="13"/>
      <c r="S8" s="2" t="s">
        <v>100</v>
      </c>
      <c r="U8" s="4" t="s">
        <v>70</v>
      </c>
      <c r="V8" s="3"/>
      <c r="W8" s="4" t="s">
        <v>85</v>
      </c>
    </row>
    <row r="9" spans="1:26" ht="21.75" customHeight="1" x14ac:dyDescent="0.2">
      <c r="A9" s="15" t="s">
        <v>32</v>
      </c>
      <c r="B9" s="15"/>
      <c r="D9" s="27">
        <v>0</v>
      </c>
      <c r="E9" s="25"/>
      <c r="F9" s="27">
        <v>-5516938691</v>
      </c>
      <c r="G9" s="25"/>
      <c r="H9" s="27">
        <v>-1789289974</v>
      </c>
      <c r="I9" s="25"/>
      <c r="J9" s="27">
        <f>D9+F9+H9</f>
        <v>-7306228665</v>
      </c>
      <c r="K9" s="25"/>
      <c r="L9" s="28">
        <f>J9/39678775721*100</f>
        <v>-18.413442784559447</v>
      </c>
      <c r="M9" s="25"/>
      <c r="N9" s="27">
        <v>13708817730</v>
      </c>
      <c r="O9" s="25"/>
      <c r="P9" s="33">
        <v>-49306596445</v>
      </c>
      <c r="Q9" s="33"/>
      <c r="R9" s="25"/>
      <c r="S9" s="27">
        <v>-1789289974</v>
      </c>
      <c r="T9" s="25"/>
      <c r="U9" s="27">
        <f>N9+P9+S9</f>
        <v>-37387068689</v>
      </c>
      <c r="V9" s="25"/>
      <c r="W9" s="28">
        <f>U9/-399429767716*100</f>
        <v>9.3601107656009042</v>
      </c>
      <c r="X9" s="25"/>
      <c r="Y9" s="25"/>
    </row>
    <row r="10" spans="1:26" ht="21.75" customHeight="1" x14ac:dyDescent="0.2">
      <c r="A10" s="17" t="s">
        <v>20</v>
      </c>
      <c r="B10" s="17"/>
      <c r="D10" s="29">
        <v>0</v>
      </c>
      <c r="E10" s="25"/>
      <c r="F10" s="29">
        <v>19119331484</v>
      </c>
      <c r="G10" s="25"/>
      <c r="H10" s="29">
        <v>-6362779700</v>
      </c>
      <c r="I10" s="25"/>
      <c r="J10" s="47">
        <f t="shared" ref="J10:J45" si="0">D10+F10+H10</f>
        <v>12756551784</v>
      </c>
      <c r="K10" s="25"/>
      <c r="L10" s="36">
        <f t="shared" ref="L10:L45" si="1">J10/39678775721*100</f>
        <v>32.149559940299753</v>
      </c>
      <c r="M10" s="25"/>
      <c r="N10" s="29">
        <v>13846757191</v>
      </c>
      <c r="O10" s="25"/>
      <c r="P10" s="34">
        <v>-13699229265</v>
      </c>
      <c r="Q10" s="34"/>
      <c r="R10" s="25"/>
      <c r="S10" s="29">
        <v>-6362779700</v>
      </c>
      <c r="T10" s="25"/>
      <c r="U10" s="47">
        <f t="shared" ref="U10:U45" si="2">N10+P10+S10</f>
        <v>-6215251774</v>
      </c>
      <c r="V10" s="25"/>
      <c r="W10" s="36">
        <f t="shared" ref="W10:W45" si="3">U10/-399429767716*100</f>
        <v>1.5560311915508334</v>
      </c>
      <c r="X10" s="25"/>
      <c r="Y10" s="25"/>
      <c r="Z10" s="29"/>
    </row>
    <row r="11" spans="1:26" ht="21.75" customHeight="1" x14ac:dyDescent="0.2">
      <c r="A11" s="17" t="s">
        <v>47</v>
      </c>
      <c r="B11" s="17"/>
      <c r="D11" s="29">
        <v>0</v>
      </c>
      <c r="E11" s="25"/>
      <c r="F11" s="29">
        <v>3774861557</v>
      </c>
      <c r="G11" s="25"/>
      <c r="H11" s="29">
        <v>-7359516203</v>
      </c>
      <c r="I11" s="25"/>
      <c r="J11" s="47">
        <f t="shared" si="0"/>
        <v>-3584654646</v>
      </c>
      <c r="K11" s="25"/>
      <c r="L11" s="36">
        <f t="shared" si="1"/>
        <v>-9.034186617060417</v>
      </c>
      <c r="M11" s="25"/>
      <c r="N11" s="29">
        <v>10947590759</v>
      </c>
      <c r="O11" s="25"/>
      <c r="P11" s="34">
        <v>-39963221132</v>
      </c>
      <c r="Q11" s="34"/>
      <c r="R11" s="25"/>
      <c r="S11" s="29">
        <v>-7359516203</v>
      </c>
      <c r="T11" s="25"/>
      <c r="U11" s="47">
        <f t="shared" si="2"/>
        <v>-36375146576</v>
      </c>
      <c r="V11" s="25"/>
      <c r="W11" s="36">
        <f t="shared" si="3"/>
        <v>9.1067690783284903</v>
      </c>
      <c r="X11" s="25"/>
      <c r="Y11" s="25"/>
    </row>
    <row r="12" spans="1:26" ht="21.75" customHeight="1" x14ac:dyDescent="0.2">
      <c r="A12" s="17" t="s">
        <v>101</v>
      </c>
      <c r="B12" s="17"/>
      <c r="D12" s="29">
        <v>0</v>
      </c>
      <c r="E12" s="25"/>
      <c r="F12" s="29">
        <v>0</v>
      </c>
      <c r="G12" s="25"/>
      <c r="H12" s="29">
        <v>0</v>
      </c>
      <c r="I12" s="25"/>
      <c r="J12" s="47">
        <f t="shared" si="0"/>
        <v>0</v>
      </c>
      <c r="K12" s="25"/>
      <c r="L12" s="36">
        <f t="shared" si="1"/>
        <v>0</v>
      </c>
      <c r="M12" s="25"/>
      <c r="N12" s="29">
        <v>223926380</v>
      </c>
      <c r="O12" s="25"/>
      <c r="P12" s="34">
        <v>0</v>
      </c>
      <c r="Q12" s="34"/>
      <c r="R12" s="25"/>
      <c r="S12" s="29">
        <v>-1412105366</v>
      </c>
      <c r="T12" s="25"/>
      <c r="U12" s="47">
        <f t="shared" si="2"/>
        <v>-1188178986</v>
      </c>
      <c r="V12" s="25"/>
      <c r="W12" s="36">
        <f t="shared" si="3"/>
        <v>0.29746881230064243</v>
      </c>
      <c r="X12" s="25"/>
      <c r="Y12" s="25"/>
    </row>
    <row r="13" spans="1:26" ht="21.75" customHeight="1" x14ac:dyDescent="0.2">
      <c r="A13" s="17" t="s">
        <v>21</v>
      </c>
      <c r="B13" s="17"/>
      <c r="D13" s="29">
        <v>20215180966</v>
      </c>
      <c r="E13" s="25"/>
      <c r="F13" s="29">
        <v>-10226652789</v>
      </c>
      <c r="G13" s="25"/>
      <c r="H13" s="29">
        <v>0</v>
      </c>
      <c r="I13" s="25"/>
      <c r="J13" s="47">
        <f t="shared" si="0"/>
        <v>9988528177</v>
      </c>
      <c r="K13" s="25"/>
      <c r="L13" s="36">
        <f t="shared" si="1"/>
        <v>25.17347875658767</v>
      </c>
      <c r="M13" s="25"/>
      <c r="N13" s="29">
        <v>20215180966</v>
      </c>
      <c r="O13" s="25"/>
      <c r="P13" s="34">
        <v>-9488646920</v>
      </c>
      <c r="Q13" s="34"/>
      <c r="R13" s="25"/>
      <c r="S13" s="29">
        <v>-2243103316</v>
      </c>
      <c r="T13" s="25"/>
      <c r="U13" s="47">
        <f t="shared" si="2"/>
        <v>8483430730</v>
      </c>
      <c r="V13" s="25"/>
      <c r="W13" s="36">
        <f t="shared" si="3"/>
        <v>-2.1238854526315212</v>
      </c>
      <c r="X13" s="25"/>
      <c r="Y13" s="25"/>
    </row>
    <row r="14" spans="1:26" ht="21.75" customHeight="1" x14ac:dyDescent="0.2">
      <c r="A14" s="17" t="s">
        <v>31</v>
      </c>
      <c r="B14" s="17"/>
      <c r="D14" s="29">
        <v>0</v>
      </c>
      <c r="E14" s="25"/>
      <c r="F14" s="29">
        <v>10649436579</v>
      </c>
      <c r="G14" s="25"/>
      <c r="H14" s="29">
        <v>0</v>
      </c>
      <c r="I14" s="25"/>
      <c r="J14" s="47">
        <f t="shared" si="0"/>
        <v>10649436579</v>
      </c>
      <c r="K14" s="25"/>
      <c r="L14" s="36">
        <f t="shared" si="1"/>
        <v>26.839125919310518</v>
      </c>
      <c r="M14" s="25"/>
      <c r="N14" s="29">
        <v>0</v>
      </c>
      <c r="O14" s="25"/>
      <c r="P14" s="34">
        <v>-9818629481</v>
      </c>
      <c r="Q14" s="34"/>
      <c r="R14" s="25"/>
      <c r="S14" s="29">
        <v>-2266433873</v>
      </c>
      <c r="T14" s="25"/>
      <c r="U14" s="47">
        <f t="shared" si="2"/>
        <v>-12085063354</v>
      </c>
      <c r="V14" s="25"/>
      <c r="W14" s="36">
        <f t="shared" si="3"/>
        <v>3.0255790456240215</v>
      </c>
      <c r="X14" s="25"/>
      <c r="Y14" s="25"/>
    </row>
    <row r="15" spans="1:26" ht="21.75" customHeight="1" x14ac:dyDescent="0.2">
      <c r="A15" s="17" t="s">
        <v>38</v>
      </c>
      <c r="B15" s="17"/>
      <c r="D15" s="29">
        <v>0</v>
      </c>
      <c r="E15" s="25"/>
      <c r="F15" s="29">
        <v>4197127396</v>
      </c>
      <c r="G15" s="25"/>
      <c r="H15" s="29">
        <v>0</v>
      </c>
      <c r="I15" s="25"/>
      <c r="J15" s="47">
        <f t="shared" si="0"/>
        <v>4197127396</v>
      </c>
      <c r="K15" s="25"/>
      <c r="L15" s="36">
        <f t="shared" si="1"/>
        <v>10.577764358235148</v>
      </c>
      <c r="M15" s="25"/>
      <c r="N15" s="29">
        <v>14329108161</v>
      </c>
      <c r="O15" s="25"/>
      <c r="P15" s="34">
        <v>-65004290225</v>
      </c>
      <c r="Q15" s="34"/>
      <c r="R15" s="25"/>
      <c r="S15" s="29">
        <v>-2546358276</v>
      </c>
      <c r="T15" s="25"/>
      <c r="U15" s="47">
        <f t="shared" si="2"/>
        <v>-53221540340</v>
      </c>
      <c r="V15" s="25"/>
      <c r="W15" s="36">
        <f t="shared" si="3"/>
        <v>13.324380064192221</v>
      </c>
      <c r="X15" s="25"/>
      <c r="Y15" s="25"/>
    </row>
    <row r="16" spans="1:26" ht="21.75" customHeight="1" x14ac:dyDescent="0.2">
      <c r="A16" s="17" t="s">
        <v>23</v>
      </c>
      <c r="B16" s="17"/>
      <c r="D16" s="29">
        <v>0</v>
      </c>
      <c r="E16" s="25"/>
      <c r="F16" s="29">
        <v>-2785328100</v>
      </c>
      <c r="G16" s="25"/>
      <c r="H16" s="29">
        <v>0</v>
      </c>
      <c r="I16" s="25"/>
      <c r="J16" s="47">
        <f t="shared" si="0"/>
        <v>-2785328100</v>
      </c>
      <c r="K16" s="25"/>
      <c r="L16" s="36">
        <f t="shared" si="1"/>
        <v>-7.0196926426988133</v>
      </c>
      <c r="M16" s="25"/>
      <c r="N16" s="29">
        <v>37920400000</v>
      </c>
      <c r="O16" s="25"/>
      <c r="P16" s="34">
        <v>-57099226091</v>
      </c>
      <c r="Q16" s="34"/>
      <c r="R16" s="25"/>
      <c r="S16" s="29">
        <v>-4079581065</v>
      </c>
      <c r="T16" s="25"/>
      <c r="U16" s="47">
        <f t="shared" si="2"/>
        <v>-23258407156</v>
      </c>
      <c r="V16" s="25"/>
      <c r="W16" s="36">
        <f t="shared" si="3"/>
        <v>5.8229028069177469</v>
      </c>
      <c r="X16" s="25"/>
      <c r="Y16" s="25"/>
    </row>
    <row r="17" spans="1:25" ht="21.75" customHeight="1" x14ac:dyDescent="0.2">
      <c r="A17" s="17" t="s">
        <v>44</v>
      </c>
      <c r="B17" s="17"/>
      <c r="D17" s="29">
        <v>0</v>
      </c>
      <c r="E17" s="25"/>
      <c r="F17" s="29">
        <v>4621404608</v>
      </c>
      <c r="G17" s="25"/>
      <c r="H17" s="29">
        <v>0</v>
      </c>
      <c r="I17" s="25"/>
      <c r="J17" s="47">
        <f t="shared" si="0"/>
        <v>4621404608</v>
      </c>
      <c r="K17" s="25"/>
      <c r="L17" s="36">
        <f t="shared" si="1"/>
        <v>11.647044355640542</v>
      </c>
      <c r="M17" s="25"/>
      <c r="N17" s="29">
        <v>4994999630</v>
      </c>
      <c r="O17" s="25"/>
      <c r="P17" s="34">
        <v>-10945417282</v>
      </c>
      <c r="Q17" s="34"/>
      <c r="R17" s="25"/>
      <c r="S17" s="29">
        <v>-2083535210</v>
      </c>
      <c r="T17" s="25"/>
      <c r="U17" s="47">
        <f t="shared" si="2"/>
        <v>-8033952862</v>
      </c>
      <c r="V17" s="25"/>
      <c r="W17" s="36">
        <f t="shared" si="3"/>
        <v>2.0113555651946928</v>
      </c>
      <c r="X17" s="25"/>
      <c r="Y17" s="25"/>
    </row>
    <row r="18" spans="1:25" ht="21.75" customHeight="1" x14ac:dyDescent="0.2">
      <c r="A18" s="17" t="s">
        <v>22</v>
      </c>
      <c r="B18" s="17"/>
      <c r="D18" s="29">
        <v>0</v>
      </c>
      <c r="E18" s="25"/>
      <c r="F18" s="29">
        <v>-2341980566</v>
      </c>
      <c r="G18" s="25"/>
      <c r="H18" s="29">
        <v>0</v>
      </c>
      <c r="I18" s="25"/>
      <c r="J18" s="47">
        <f t="shared" si="0"/>
        <v>-2341980566</v>
      </c>
      <c r="K18" s="25"/>
      <c r="L18" s="36">
        <f t="shared" si="1"/>
        <v>-5.9023508751065279</v>
      </c>
      <c r="M18" s="25"/>
      <c r="N18" s="29">
        <v>6459996600</v>
      </c>
      <c r="O18" s="25"/>
      <c r="P18" s="34">
        <v>-22796536661</v>
      </c>
      <c r="Q18" s="34"/>
      <c r="R18" s="25"/>
      <c r="S18" s="29">
        <v>-3101435968</v>
      </c>
      <c r="T18" s="25"/>
      <c r="U18" s="47">
        <f t="shared" si="2"/>
        <v>-19437976029</v>
      </c>
      <c r="V18" s="25"/>
      <c r="W18" s="36">
        <f t="shared" si="3"/>
        <v>4.8664314981202565</v>
      </c>
      <c r="X18" s="25"/>
      <c r="Y18" s="25"/>
    </row>
    <row r="19" spans="1:25" ht="21.75" customHeight="1" x14ac:dyDescent="0.2">
      <c r="A19" s="17" t="s">
        <v>102</v>
      </c>
      <c r="B19" s="17"/>
      <c r="D19" s="29">
        <v>0</v>
      </c>
      <c r="E19" s="25"/>
      <c r="F19" s="29">
        <v>0</v>
      </c>
      <c r="G19" s="25"/>
      <c r="H19" s="29">
        <v>0</v>
      </c>
      <c r="I19" s="25"/>
      <c r="J19" s="47">
        <f t="shared" si="0"/>
        <v>0</v>
      </c>
      <c r="K19" s="25"/>
      <c r="L19" s="36">
        <f t="shared" si="1"/>
        <v>0</v>
      </c>
      <c r="M19" s="25"/>
      <c r="N19" s="29">
        <v>0</v>
      </c>
      <c r="O19" s="25"/>
      <c r="P19" s="34">
        <v>0</v>
      </c>
      <c r="Q19" s="34"/>
      <c r="R19" s="25"/>
      <c r="S19" s="29">
        <v>-2058244826</v>
      </c>
      <c r="T19" s="25"/>
      <c r="U19" s="47">
        <f t="shared" si="2"/>
        <v>-2058244826</v>
      </c>
      <c r="V19" s="25"/>
      <c r="W19" s="36">
        <f t="shared" si="3"/>
        <v>0.51529580225563965</v>
      </c>
      <c r="X19" s="25"/>
      <c r="Y19" s="25"/>
    </row>
    <row r="20" spans="1:25" ht="21.75" customHeight="1" x14ac:dyDescent="0.2">
      <c r="A20" s="17" t="s">
        <v>24</v>
      </c>
      <c r="B20" s="17"/>
      <c r="D20" s="29">
        <v>0</v>
      </c>
      <c r="E20" s="25"/>
      <c r="F20" s="29">
        <v>-278334000</v>
      </c>
      <c r="G20" s="25"/>
      <c r="H20" s="29">
        <v>0</v>
      </c>
      <c r="I20" s="25"/>
      <c r="J20" s="47">
        <f t="shared" si="0"/>
        <v>-278334000</v>
      </c>
      <c r="K20" s="25"/>
      <c r="L20" s="36">
        <f t="shared" si="1"/>
        <v>-0.70146821554449235</v>
      </c>
      <c r="M20" s="25"/>
      <c r="N20" s="29">
        <v>470000000</v>
      </c>
      <c r="O20" s="25"/>
      <c r="P20" s="34">
        <v>-159048022</v>
      </c>
      <c r="Q20" s="34"/>
      <c r="R20" s="25"/>
      <c r="S20" s="29">
        <v>425453768</v>
      </c>
      <c r="T20" s="25"/>
      <c r="U20" s="47">
        <f t="shared" si="2"/>
        <v>736405746</v>
      </c>
      <c r="V20" s="25"/>
      <c r="W20" s="36">
        <f t="shared" si="3"/>
        <v>-0.18436426263642788</v>
      </c>
      <c r="X20" s="25"/>
      <c r="Y20" s="25"/>
    </row>
    <row r="21" spans="1:25" ht="21.75" customHeight="1" x14ac:dyDescent="0.2">
      <c r="A21" s="17" t="s">
        <v>103</v>
      </c>
      <c r="B21" s="17"/>
      <c r="D21" s="29">
        <v>0</v>
      </c>
      <c r="E21" s="25"/>
      <c r="F21" s="29">
        <v>0</v>
      </c>
      <c r="G21" s="25"/>
      <c r="H21" s="29">
        <v>0</v>
      </c>
      <c r="I21" s="25"/>
      <c r="J21" s="47">
        <f t="shared" si="0"/>
        <v>0</v>
      </c>
      <c r="K21" s="25"/>
      <c r="L21" s="36">
        <f t="shared" si="1"/>
        <v>0</v>
      </c>
      <c r="M21" s="25"/>
      <c r="N21" s="29">
        <v>0</v>
      </c>
      <c r="O21" s="25"/>
      <c r="P21" s="34">
        <v>0</v>
      </c>
      <c r="Q21" s="34"/>
      <c r="R21" s="25"/>
      <c r="S21" s="29">
        <v>-3520059563</v>
      </c>
      <c r="T21" s="25"/>
      <c r="U21" s="47">
        <f t="shared" si="2"/>
        <v>-3520059563</v>
      </c>
      <c r="V21" s="25"/>
      <c r="W21" s="36">
        <f t="shared" si="3"/>
        <v>0.88127121399294661</v>
      </c>
      <c r="X21" s="25"/>
      <c r="Y21" s="25"/>
    </row>
    <row r="22" spans="1:25" ht="21.75" customHeight="1" x14ac:dyDescent="0.2">
      <c r="A22" s="17" t="s">
        <v>104</v>
      </c>
      <c r="B22" s="17"/>
      <c r="D22" s="29">
        <v>0</v>
      </c>
      <c r="E22" s="25"/>
      <c r="F22" s="29">
        <v>0</v>
      </c>
      <c r="G22" s="25"/>
      <c r="H22" s="29">
        <v>0</v>
      </c>
      <c r="I22" s="25"/>
      <c r="J22" s="47">
        <f t="shared" si="0"/>
        <v>0</v>
      </c>
      <c r="K22" s="25"/>
      <c r="L22" s="36">
        <f t="shared" si="1"/>
        <v>0</v>
      </c>
      <c r="M22" s="25"/>
      <c r="N22" s="29">
        <v>0</v>
      </c>
      <c r="O22" s="25"/>
      <c r="P22" s="34">
        <v>0</v>
      </c>
      <c r="Q22" s="34"/>
      <c r="R22" s="25"/>
      <c r="S22" s="29">
        <v>-105989038</v>
      </c>
      <c r="T22" s="25"/>
      <c r="U22" s="47">
        <f t="shared" si="2"/>
        <v>-105989038</v>
      </c>
      <c r="V22" s="25"/>
      <c r="W22" s="36">
        <f t="shared" si="3"/>
        <v>2.6535087408748076E-2</v>
      </c>
      <c r="X22" s="25"/>
      <c r="Y22" s="25"/>
    </row>
    <row r="23" spans="1:25" ht="21.75" customHeight="1" x14ac:dyDescent="0.2">
      <c r="A23" s="17" t="s">
        <v>29</v>
      </c>
      <c r="B23" s="17"/>
      <c r="D23" s="29">
        <v>14698937035</v>
      </c>
      <c r="E23" s="25"/>
      <c r="F23" s="29">
        <v>-14399220706</v>
      </c>
      <c r="G23" s="25"/>
      <c r="H23" s="29">
        <v>0</v>
      </c>
      <c r="I23" s="25"/>
      <c r="J23" s="47">
        <f t="shared" si="0"/>
        <v>299716329</v>
      </c>
      <c r="K23" s="25"/>
      <c r="L23" s="36">
        <f t="shared" si="1"/>
        <v>0.75535679605501305</v>
      </c>
      <c r="M23" s="25"/>
      <c r="N23" s="29">
        <v>14698937035</v>
      </c>
      <c r="O23" s="25"/>
      <c r="P23" s="34">
        <v>-28513308336</v>
      </c>
      <c r="Q23" s="34"/>
      <c r="R23" s="25"/>
      <c r="S23" s="29">
        <v>-236583884</v>
      </c>
      <c r="T23" s="25"/>
      <c r="U23" s="47">
        <f t="shared" si="2"/>
        <v>-14050955185</v>
      </c>
      <c r="V23" s="25"/>
      <c r="W23" s="36">
        <f t="shared" si="3"/>
        <v>3.517753637978835</v>
      </c>
      <c r="X23" s="25"/>
      <c r="Y23" s="25"/>
    </row>
    <row r="24" spans="1:25" ht="21.75" customHeight="1" x14ac:dyDescent="0.2">
      <c r="A24" s="17" t="s">
        <v>45</v>
      </c>
      <c r="B24" s="17"/>
      <c r="D24" s="29">
        <v>0</v>
      </c>
      <c r="E24" s="25"/>
      <c r="F24" s="29">
        <v>6484692819</v>
      </c>
      <c r="G24" s="25"/>
      <c r="H24" s="29">
        <v>0</v>
      </c>
      <c r="I24" s="25"/>
      <c r="J24" s="47">
        <f t="shared" si="0"/>
        <v>6484692819</v>
      </c>
      <c r="K24" s="25"/>
      <c r="L24" s="36">
        <f t="shared" si="1"/>
        <v>16.342976065080496</v>
      </c>
      <c r="M24" s="25"/>
      <c r="N24" s="29">
        <v>5150137650</v>
      </c>
      <c r="O24" s="25"/>
      <c r="P24" s="34">
        <v>-20429220234</v>
      </c>
      <c r="Q24" s="34"/>
      <c r="R24" s="25"/>
      <c r="S24" s="29">
        <v>0</v>
      </c>
      <c r="T24" s="25"/>
      <c r="U24" s="47">
        <f t="shared" si="2"/>
        <v>-15279082584</v>
      </c>
      <c r="V24" s="25"/>
      <c r="W24" s="36">
        <f t="shared" si="3"/>
        <v>3.8252238112767887</v>
      </c>
      <c r="X24" s="25"/>
      <c r="Y24" s="25"/>
    </row>
    <row r="25" spans="1:25" ht="21.75" customHeight="1" x14ac:dyDescent="0.2">
      <c r="A25" s="17" t="s">
        <v>25</v>
      </c>
      <c r="B25" s="17"/>
      <c r="D25" s="29">
        <v>0</v>
      </c>
      <c r="E25" s="25"/>
      <c r="F25" s="29">
        <v>-5924837626</v>
      </c>
      <c r="G25" s="25"/>
      <c r="H25" s="29">
        <v>0</v>
      </c>
      <c r="I25" s="25"/>
      <c r="J25" s="47">
        <f t="shared" si="0"/>
        <v>-5924837626</v>
      </c>
      <c r="K25" s="25"/>
      <c r="L25" s="36">
        <f t="shared" si="1"/>
        <v>-14.932007145735291</v>
      </c>
      <c r="M25" s="25"/>
      <c r="N25" s="29">
        <v>12957177000</v>
      </c>
      <c r="O25" s="25"/>
      <c r="P25" s="34">
        <v>-26146566047</v>
      </c>
      <c r="Q25" s="34"/>
      <c r="R25" s="25"/>
      <c r="S25" s="29">
        <v>0</v>
      </c>
      <c r="T25" s="25"/>
      <c r="U25" s="47">
        <f t="shared" si="2"/>
        <v>-13189389047</v>
      </c>
      <c r="V25" s="25"/>
      <c r="W25" s="36">
        <f t="shared" si="3"/>
        <v>3.3020546071012498</v>
      </c>
      <c r="X25" s="25"/>
      <c r="Y25" s="25"/>
    </row>
    <row r="26" spans="1:25" ht="21.75" customHeight="1" x14ac:dyDescent="0.2">
      <c r="A26" s="17" t="s">
        <v>41</v>
      </c>
      <c r="B26" s="17"/>
      <c r="D26" s="29">
        <v>0</v>
      </c>
      <c r="E26" s="25"/>
      <c r="F26" s="29">
        <v>643949738</v>
      </c>
      <c r="G26" s="25"/>
      <c r="H26" s="29">
        <v>0</v>
      </c>
      <c r="I26" s="25"/>
      <c r="J26" s="47">
        <f t="shared" si="0"/>
        <v>643949738</v>
      </c>
      <c r="K26" s="25"/>
      <c r="L26" s="36">
        <f t="shared" si="1"/>
        <v>1.6229072754862985</v>
      </c>
      <c r="M26" s="25"/>
      <c r="N26" s="29">
        <v>3244340123</v>
      </c>
      <c r="O26" s="25"/>
      <c r="P26" s="34">
        <v>-24702357729</v>
      </c>
      <c r="Q26" s="34"/>
      <c r="R26" s="25"/>
      <c r="S26" s="29">
        <v>0</v>
      </c>
      <c r="T26" s="25"/>
      <c r="U26" s="47">
        <f t="shared" si="2"/>
        <v>-21458017606</v>
      </c>
      <c r="V26" s="25"/>
      <c r="W26" s="36">
        <f t="shared" si="3"/>
        <v>5.3721628532345491</v>
      </c>
      <c r="X26" s="25"/>
      <c r="Y26" s="25"/>
    </row>
    <row r="27" spans="1:25" ht="21.75" customHeight="1" x14ac:dyDescent="0.2">
      <c r="A27" s="17" t="s">
        <v>30</v>
      </c>
      <c r="B27" s="17"/>
      <c r="D27" s="29">
        <v>0</v>
      </c>
      <c r="E27" s="25"/>
      <c r="F27" s="29">
        <v>-4382694917</v>
      </c>
      <c r="G27" s="25"/>
      <c r="H27" s="29">
        <v>0</v>
      </c>
      <c r="I27" s="25"/>
      <c r="J27" s="47">
        <f t="shared" si="0"/>
        <v>-4382694917</v>
      </c>
      <c r="K27" s="25"/>
      <c r="L27" s="36">
        <f t="shared" si="1"/>
        <v>-11.045438870938899</v>
      </c>
      <c r="M27" s="25"/>
      <c r="N27" s="29">
        <v>25973590519</v>
      </c>
      <c r="O27" s="25"/>
      <c r="P27" s="34">
        <v>-42100433001</v>
      </c>
      <c r="Q27" s="34"/>
      <c r="R27" s="25"/>
      <c r="S27" s="29">
        <v>0</v>
      </c>
      <c r="T27" s="25"/>
      <c r="U27" s="47">
        <f t="shared" si="2"/>
        <v>-16126842482</v>
      </c>
      <c r="V27" s="25"/>
      <c r="W27" s="36">
        <f t="shared" si="3"/>
        <v>4.0374663546524667</v>
      </c>
      <c r="X27" s="25"/>
      <c r="Y27" s="25"/>
    </row>
    <row r="28" spans="1:25" ht="21.75" customHeight="1" x14ac:dyDescent="0.2">
      <c r="A28" s="17" t="s">
        <v>48</v>
      </c>
      <c r="B28" s="17"/>
      <c r="D28" s="29">
        <v>0</v>
      </c>
      <c r="E28" s="25"/>
      <c r="F28" s="29">
        <v>-69384690</v>
      </c>
      <c r="G28" s="25"/>
      <c r="H28" s="29">
        <v>0</v>
      </c>
      <c r="I28" s="25"/>
      <c r="J28" s="47">
        <f t="shared" si="0"/>
        <v>-69384690</v>
      </c>
      <c r="K28" s="25"/>
      <c r="L28" s="36">
        <f t="shared" si="1"/>
        <v>-0.17486600516073419</v>
      </c>
      <c r="M28" s="25"/>
      <c r="N28" s="29">
        <v>9373929041</v>
      </c>
      <c r="O28" s="25"/>
      <c r="P28" s="34">
        <v>-34345421550</v>
      </c>
      <c r="Q28" s="34"/>
      <c r="R28" s="25"/>
      <c r="S28" s="29">
        <v>0</v>
      </c>
      <c r="T28" s="25"/>
      <c r="U28" s="47">
        <f t="shared" si="2"/>
        <v>-24971492509</v>
      </c>
      <c r="V28" s="25"/>
      <c r="W28" s="36">
        <f t="shared" si="3"/>
        <v>6.2517855521361829</v>
      </c>
      <c r="X28" s="25"/>
      <c r="Y28" s="25"/>
    </row>
    <row r="29" spans="1:25" ht="21.75" customHeight="1" x14ac:dyDescent="0.2">
      <c r="A29" s="17" t="s">
        <v>19</v>
      </c>
      <c r="B29" s="17"/>
      <c r="D29" s="29">
        <v>0</v>
      </c>
      <c r="E29" s="25"/>
      <c r="F29" s="29">
        <v>5684346792</v>
      </c>
      <c r="G29" s="25"/>
      <c r="H29" s="29">
        <v>0</v>
      </c>
      <c r="I29" s="25"/>
      <c r="J29" s="47">
        <f t="shared" si="0"/>
        <v>5684346792</v>
      </c>
      <c r="K29" s="25"/>
      <c r="L29" s="36">
        <f t="shared" si="1"/>
        <v>14.325912754892684</v>
      </c>
      <c r="M29" s="25"/>
      <c r="N29" s="29">
        <v>5408143680</v>
      </c>
      <c r="O29" s="25"/>
      <c r="P29" s="34">
        <v>-3051596698</v>
      </c>
      <c r="Q29" s="34"/>
      <c r="R29" s="25"/>
      <c r="S29" s="29">
        <v>0</v>
      </c>
      <c r="T29" s="25"/>
      <c r="U29" s="47">
        <f t="shared" si="2"/>
        <v>2356546982</v>
      </c>
      <c r="V29" s="25"/>
      <c r="W29" s="36">
        <f t="shared" si="3"/>
        <v>-0.58997780648024634</v>
      </c>
      <c r="X29" s="25"/>
      <c r="Y29" s="25"/>
    </row>
    <row r="30" spans="1:25" ht="21.75" customHeight="1" x14ac:dyDescent="0.2">
      <c r="A30" s="17" t="s">
        <v>37</v>
      </c>
      <c r="B30" s="17"/>
      <c r="D30" s="29">
        <v>0</v>
      </c>
      <c r="E30" s="25"/>
      <c r="F30" s="29">
        <v>-883092670</v>
      </c>
      <c r="G30" s="25"/>
      <c r="H30" s="29">
        <v>0</v>
      </c>
      <c r="I30" s="25"/>
      <c r="J30" s="47">
        <f t="shared" si="0"/>
        <v>-883092670</v>
      </c>
      <c r="K30" s="25"/>
      <c r="L30" s="36">
        <f t="shared" si="1"/>
        <v>-2.2256046310738942</v>
      </c>
      <c r="M30" s="25"/>
      <c r="N30" s="29">
        <v>5152356000</v>
      </c>
      <c r="O30" s="25"/>
      <c r="P30" s="34">
        <v>-7336434017</v>
      </c>
      <c r="Q30" s="34"/>
      <c r="R30" s="25"/>
      <c r="S30" s="29">
        <v>0</v>
      </c>
      <c r="T30" s="25"/>
      <c r="U30" s="47">
        <f t="shared" si="2"/>
        <v>-2184078017</v>
      </c>
      <c r="V30" s="25"/>
      <c r="W30" s="36">
        <f t="shared" si="3"/>
        <v>0.54679901037143264</v>
      </c>
      <c r="X30" s="25"/>
      <c r="Y30" s="25"/>
    </row>
    <row r="31" spans="1:25" ht="21.75" customHeight="1" x14ac:dyDescent="0.2">
      <c r="A31" s="17" t="s">
        <v>42</v>
      </c>
      <c r="B31" s="17"/>
      <c r="D31" s="29">
        <v>0</v>
      </c>
      <c r="E31" s="25"/>
      <c r="F31" s="29">
        <v>1511950049</v>
      </c>
      <c r="G31" s="25"/>
      <c r="H31" s="29">
        <v>0</v>
      </c>
      <c r="I31" s="25"/>
      <c r="J31" s="47">
        <f t="shared" si="0"/>
        <v>1511950049</v>
      </c>
      <c r="K31" s="25"/>
      <c r="L31" s="36">
        <f t="shared" si="1"/>
        <v>3.8104755540625215</v>
      </c>
      <c r="M31" s="25"/>
      <c r="N31" s="29">
        <v>57745550</v>
      </c>
      <c r="O31" s="25"/>
      <c r="P31" s="34">
        <v>4422528449</v>
      </c>
      <c r="Q31" s="34"/>
      <c r="R31" s="25"/>
      <c r="S31" s="29">
        <v>0</v>
      </c>
      <c r="T31" s="25"/>
      <c r="U31" s="47">
        <f t="shared" si="2"/>
        <v>4480273999</v>
      </c>
      <c r="V31" s="25"/>
      <c r="W31" s="36">
        <f t="shared" si="3"/>
        <v>-1.1216675273400094</v>
      </c>
      <c r="X31" s="25"/>
      <c r="Y31" s="25"/>
    </row>
    <row r="32" spans="1:25" ht="21.75" customHeight="1" x14ac:dyDescent="0.2">
      <c r="A32" s="17" t="s">
        <v>36</v>
      </c>
      <c r="B32" s="17"/>
      <c r="D32" s="29">
        <v>0</v>
      </c>
      <c r="E32" s="25"/>
      <c r="F32" s="29">
        <v>-5169031937</v>
      </c>
      <c r="G32" s="25"/>
      <c r="H32" s="29">
        <v>0</v>
      </c>
      <c r="I32" s="25"/>
      <c r="J32" s="47">
        <f t="shared" si="0"/>
        <v>-5169031937</v>
      </c>
      <c r="K32" s="25"/>
      <c r="L32" s="36">
        <f t="shared" si="1"/>
        <v>-13.027196134643562</v>
      </c>
      <c r="M32" s="25"/>
      <c r="N32" s="29">
        <v>4795757891</v>
      </c>
      <c r="O32" s="25"/>
      <c r="P32" s="34">
        <v>-19047528647</v>
      </c>
      <c r="Q32" s="34"/>
      <c r="R32" s="25"/>
      <c r="S32" s="29">
        <v>0</v>
      </c>
      <c r="T32" s="25"/>
      <c r="U32" s="47">
        <f t="shared" si="2"/>
        <v>-14251770756</v>
      </c>
      <c r="V32" s="25"/>
      <c r="W32" s="36">
        <f t="shared" si="3"/>
        <v>3.5680292026039484</v>
      </c>
      <c r="X32" s="25"/>
      <c r="Y32" s="25"/>
    </row>
    <row r="33" spans="1:25" ht="21.75" customHeight="1" x14ac:dyDescent="0.2">
      <c r="A33" s="17" t="s">
        <v>40</v>
      </c>
      <c r="B33" s="17"/>
      <c r="D33" s="29">
        <v>5631428571</v>
      </c>
      <c r="E33" s="25"/>
      <c r="F33" s="29">
        <v>-2388105720</v>
      </c>
      <c r="G33" s="25"/>
      <c r="H33" s="29">
        <v>0</v>
      </c>
      <c r="I33" s="25"/>
      <c r="J33" s="47">
        <f t="shared" si="0"/>
        <v>3243322851</v>
      </c>
      <c r="K33" s="25"/>
      <c r="L33" s="36">
        <f t="shared" si="1"/>
        <v>8.1739488985378923</v>
      </c>
      <c r="M33" s="25"/>
      <c r="N33" s="29">
        <v>5631428571</v>
      </c>
      <c r="O33" s="25"/>
      <c r="P33" s="34">
        <v>-17005412160</v>
      </c>
      <c r="Q33" s="34"/>
      <c r="R33" s="25"/>
      <c r="S33" s="29">
        <v>0</v>
      </c>
      <c r="T33" s="25"/>
      <c r="U33" s="47">
        <f t="shared" si="2"/>
        <v>-11373983589</v>
      </c>
      <c r="V33" s="25"/>
      <c r="W33" s="36">
        <f t="shared" si="3"/>
        <v>2.8475553171808308</v>
      </c>
      <c r="X33" s="25"/>
      <c r="Y33" s="25"/>
    </row>
    <row r="34" spans="1:25" ht="21.75" customHeight="1" x14ac:dyDescent="0.2">
      <c r="A34" s="17" t="s">
        <v>28</v>
      </c>
      <c r="B34" s="17"/>
      <c r="D34" s="29">
        <v>0</v>
      </c>
      <c r="E34" s="25"/>
      <c r="F34" s="29">
        <v>-7778838250</v>
      </c>
      <c r="G34" s="25"/>
      <c r="H34" s="29">
        <v>0</v>
      </c>
      <c r="I34" s="25"/>
      <c r="J34" s="47">
        <f t="shared" si="0"/>
        <v>-7778838250</v>
      </c>
      <c r="K34" s="25"/>
      <c r="L34" s="36">
        <f t="shared" si="1"/>
        <v>-19.604531915744186</v>
      </c>
      <c r="M34" s="25"/>
      <c r="N34" s="29">
        <v>0</v>
      </c>
      <c r="O34" s="25"/>
      <c r="P34" s="34">
        <v>-14057955455</v>
      </c>
      <c r="Q34" s="34"/>
      <c r="R34" s="25"/>
      <c r="S34" s="29">
        <v>0</v>
      </c>
      <c r="T34" s="25"/>
      <c r="U34" s="47">
        <f t="shared" si="2"/>
        <v>-14057955455</v>
      </c>
      <c r="V34" s="25"/>
      <c r="W34" s="36">
        <f t="shared" si="3"/>
        <v>3.5195062039030098</v>
      </c>
      <c r="X34" s="25"/>
      <c r="Y34" s="25"/>
    </row>
    <row r="35" spans="1:25" ht="21.75" customHeight="1" x14ac:dyDescent="0.2">
      <c r="A35" s="17" t="s">
        <v>34</v>
      </c>
      <c r="B35" s="17"/>
      <c r="D35" s="29">
        <v>0</v>
      </c>
      <c r="E35" s="25"/>
      <c r="F35" s="29">
        <v>8783732326</v>
      </c>
      <c r="G35" s="25"/>
      <c r="H35" s="29">
        <v>0</v>
      </c>
      <c r="I35" s="25"/>
      <c r="J35" s="47">
        <f t="shared" si="0"/>
        <v>8783732326</v>
      </c>
      <c r="K35" s="25"/>
      <c r="L35" s="36">
        <f t="shared" si="1"/>
        <v>22.137105206477447</v>
      </c>
      <c r="M35" s="25"/>
      <c r="N35" s="29">
        <v>0</v>
      </c>
      <c r="O35" s="25"/>
      <c r="P35" s="34">
        <v>-558707610</v>
      </c>
      <c r="Q35" s="34"/>
      <c r="R35" s="25"/>
      <c r="S35" s="29">
        <v>0</v>
      </c>
      <c r="T35" s="25"/>
      <c r="U35" s="47">
        <f t="shared" si="2"/>
        <v>-558707610</v>
      </c>
      <c r="V35" s="25"/>
      <c r="W35" s="36">
        <f t="shared" si="3"/>
        <v>0.13987630746570914</v>
      </c>
      <c r="X35" s="25"/>
      <c r="Y35" s="25"/>
    </row>
    <row r="36" spans="1:25" ht="21.75" customHeight="1" x14ac:dyDescent="0.2">
      <c r="A36" s="17" t="s">
        <v>27</v>
      </c>
      <c r="B36" s="17"/>
      <c r="D36" s="29">
        <v>0</v>
      </c>
      <c r="E36" s="25"/>
      <c r="F36" s="29">
        <v>-1635954600</v>
      </c>
      <c r="G36" s="25"/>
      <c r="H36" s="29">
        <v>0</v>
      </c>
      <c r="I36" s="25"/>
      <c r="J36" s="47">
        <f t="shared" si="0"/>
        <v>-1635954600</v>
      </c>
      <c r="K36" s="25"/>
      <c r="L36" s="36">
        <f t="shared" si="1"/>
        <v>-4.1229966657821322</v>
      </c>
      <c r="M36" s="25"/>
      <c r="N36" s="29">
        <v>0</v>
      </c>
      <c r="O36" s="25"/>
      <c r="P36" s="34">
        <v>196381091</v>
      </c>
      <c r="Q36" s="34"/>
      <c r="R36" s="25"/>
      <c r="S36" s="29">
        <v>0</v>
      </c>
      <c r="T36" s="25"/>
      <c r="U36" s="47">
        <f t="shared" si="2"/>
        <v>196381091</v>
      </c>
      <c r="V36" s="25"/>
      <c r="W36" s="36">
        <f t="shared" si="3"/>
        <v>-4.9165361941584086E-2</v>
      </c>
      <c r="X36" s="25"/>
      <c r="Y36" s="25"/>
    </row>
    <row r="37" spans="1:25" ht="21.75" customHeight="1" x14ac:dyDescent="0.2">
      <c r="A37" s="17" t="s">
        <v>46</v>
      </c>
      <c r="B37" s="17"/>
      <c r="D37" s="29">
        <v>0</v>
      </c>
      <c r="E37" s="25"/>
      <c r="F37" s="29">
        <v>9085049666</v>
      </c>
      <c r="G37" s="25"/>
      <c r="H37" s="29">
        <v>0</v>
      </c>
      <c r="I37" s="25"/>
      <c r="J37" s="47">
        <f t="shared" si="0"/>
        <v>9085049666</v>
      </c>
      <c r="K37" s="25"/>
      <c r="L37" s="36">
        <f t="shared" si="1"/>
        <v>22.896496932972997</v>
      </c>
      <c r="M37" s="25"/>
      <c r="N37" s="29">
        <v>0</v>
      </c>
      <c r="O37" s="25"/>
      <c r="P37" s="34">
        <v>-5508258458</v>
      </c>
      <c r="Q37" s="34"/>
      <c r="R37" s="25"/>
      <c r="S37" s="29">
        <v>0</v>
      </c>
      <c r="T37" s="25"/>
      <c r="U37" s="47">
        <f t="shared" si="2"/>
        <v>-5508258458</v>
      </c>
      <c r="V37" s="25"/>
      <c r="W37" s="36">
        <f t="shared" si="3"/>
        <v>1.3790305338275255</v>
      </c>
      <c r="X37" s="25"/>
      <c r="Y37" s="25"/>
    </row>
    <row r="38" spans="1:25" ht="21.75" customHeight="1" x14ac:dyDescent="0.2">
      <c r="A38" s="17" t="s">
        <v>33</v>
      </c>
      <c r="B38" s="17"/>
      <c r="D38" s="29">
        <v>0</v>
      </c>
      <c r="E38" s="25"/>
      <c r="F38" s="29">
        <v>8820154436</v>
      </c>
      <c r="G38" s="25"/>
      <c r="H38" s="29">
        <v>0</v>
      </c>
      <c r="I38" s="25"/>
      <c r="J38" s="47">
        <f t="shared" si="0"/>
        <v>8820154436</v>
      </c>
      <c r="K38" s="25"/>
      <c r="L38" s="36">
        <f t="shared" si="1"/>
        <v>22.228897630356904</v>
      </c>
      <c r="M38" s="25"/>
      <c r="N38" s="29">
        <v>0</v>
      </c>
      <c r="O38" s="25"/>
      <c r="P38" s="34">
        <v>-5888455376</v>
      </c>
      <c r="Q38" s="34"/>
      <c r="R38" s="25"/>
      <c r="S38" s="29">
        <v>0</v>
      </c>
      <c r="T38" s="25"/>
      <c r="U38" s="47">
        <f t="shared" si="2"/>
        <v>-5888455376</v>
      </c>
      <c r="V38" s="25"/>
      <c r="W38" s="36">
        <f t="shared" si="3"/>
        <v>1.4742154571180512</v>
      </c>
      <c r="X38" s="25"/>
      <c r="Y38" s="25"/>
    </row>
    <row r="39" spans="1:25" ht="21.75" customHeight="1" x14ac:dyDescent="0.2">
      <c r="A39" s="17" t="s">
        <v>39</v>
      </c>
      <c r="B39" s="17"/>
      <c r="D39" s="29">
        <v>0</v>
      </c>
      <c r="E39" s="25"/>
      <c r="F39" s="29">
        <v>1002481353</v>
      </c>
      <c r="G39" s="25"/>
      <c r="H39" s="29">
        <v>0</v>
      </c>
      <c r="I39" s="25"/>
      <c r="J39" s="47">
        <f t="shared" si="0"/>
        <v>1002481353</v>
      </c>
      <c r="K39" s="25"/>
      <c r="L39" s="36">
        <f t="shared" si="1"/>
        <v>2.5264926520135464</v>
      </c>
      <c r="M39" s="25"/>
      <c r="N39" s="29">
        <v>0</v>
      </c>
      <c r="O39" s="25"/>
      <c r="P39" s="34">
        <v>-9081301669</v>
      </c>
      <c r="Q39" s="34"/>
      <c r="R39" s="25"/>
      <c r="S39" s="29">
        <v>0</v>
      </c>
      <c r="T39" s="25"/>
      <c r="U39" s="47">
        <f t="shared" si="2"/>
        <v>-9081301669</v>
      </c>
      <c r="V39" s="25"/>
      <c r="W39" s="36">
        <f t="shared" si="3"/>
        <v>2.273566569894943</v>
      </c>
      <c r="X39" s="25"/>
      <c r="Y39" s="25"/>
    </row>
    <row r="40" spans="1:25" ht="21.75" customHeight="1" x14ac:dyDescent="0.2">
      <c r="A40" s="17" t="s">
        <v>43</v>
      </c>
      <c r="B40" s="17"/>
      <c r="D40" s="29">
        <v>0</v>
      </c>
      <c r="E40" s="25"/>
      <c r="F40" s="29">
        <v>793441824</v>
      </c>
      <c r="G40" s="25"/>
      <c r="H40" s="29">
        <v>0</v>
      </c>
      <c r="I40" s="25"/>
      <c r="J40" s="47">
        <f t="shared" si="0"/>
        <v>793441824</v>
      </c>
      <c r="K40" s="25"/>
      <c r="L40" s="36">
        <f t="shared" si="1"/>
        <v>1.9996630681830003</v>
      </c>
      <c r="M40" s="25"/>
      <c r="N40" s="29">
        <v>0</v>
      </c>
      <c r="O40" s="25"/>
      <c r="P40" s="34">
        <v>-4196656093</v>
      </c>
      <c r="Q40" s="34"/>
      <c r="R40" s="25"/>
      <c r="S40" s="29">
        <v>0</v>
      </c>
      <c r="T40" s="25"/>
      <c r="U40" s="47">
        <f t="shared" si="2"/>
        <v>-4196656093</v>
      </c>
      <c r="V40" s="25"/>
      <c r="W40" s="36">
        <f t="shared" si="3"/>
        <v>1.0506618264825669</v>
      </c>
      <c r="X40" s="25"/>
      <c r="Y40" s="25"/>
    </row>
    <row r="41" spans="1:25" ht="21.75" customHeight="1" x14ac:dyDescent="0.2">
      <c r="A41" s="17" t="s">
        <v>49</v>
      </c>
      <c r="B41" s="17"/>
      <c r="D41" s="29">
        <v>0</v>
      </c>
      <c r="E41" s="25"/>
      <c r="F41" s="29">
        <v>-6120305527</v>
      </c>
      <c r="G41" s="25"/>
      <c r="H41" s="29">
        <v>0</v>
      </c>
      <c r="I41" s="25"/>
      <c r="J41" s="47">
        <f t="shared" si="0"/>
        <v>-6120305527</v>
      </c>
      <c r="K41" s="25"/>
      <c r="L41" s="36">
        <f t="shared" si="1"/>
        <v>-15.424632982717828</v>
      </c>
      <c r="M41" s="25"/>
      <c r="N41" s="29">
        <v>0</v>
      </c>
      <c r="O41" s="25"/>
      <c r="P41" s="34">
        <v>-6120305527</v>
      </c>
      <c r="Q41" s="34"/>
      <c r="R41" s="25"/>
      <c r="S41" s="29">
        <v>0</v>
      </c>
      <c r="T41" s="25"/>
      <c r="U41" s="47">
        <f t="shared" si="2"/>
        <v>-6120305527</v>
      </c>
      <c r="V41" s="25"/>
      <c r="W41" s="36">
        <f t="shared" si="3"/>
        <v>1.532260743108065</v>
      </c>
      <c r="X41" s="25"/>
      <c r="Y41" s="25"/>
    </row>
    <row r="42" spans="1:25" ht="21.75" customHeight="1" x14ac:dyDescent="0.2">
      <c r="A42" s="17" t="s">
        <v>26</v>
      </c>
      <c r="B42" s="17"/>
      <c r="D42" s="29">
        <v>0</v>
      </c>
      <c r="E42" s="25"/>
      <c r="F42" s="29">
        <v>-958865082</v>
      </c>
      <c r="G42" s="25"/>
      <c r="H42" s="29">
        <v>0</v>
      </c>
      <c r="I42" s="25"/>
      <c r="J42" s="47">
        <f t="shared" si="0"/>
        <v>-958865082</v>
      </c>
      <c r="K42" s="25"/>
      <c r="L42" s="36">
        <f t="shared" si="1"/>
        <v>-2.4165692226550237</v>
      </c>
      <c r="M42" s="25"/>
      <c r="N42" s="29">
        <v>0</v>
      </c>
      <c r="O42" s="25"/>
      <c r="P42" s="34">
        <f>-26848222332</f>
        <v>-26848222332</v>
      </c>
      <c r="Q42" s="34"/>
      <c r="R42" s="25"/>
      <c r="S42" s="29">
        <v>0</v>
      </c>
      <c r="T42" s="25"/>
      <c r="U42" s="47">
        <f t="shared" si="2"/>
        <v>-26848222332</v>
      </c>
      <c r="V42" s="25"/>
      <c r="W42" s="36">
        <f t="shared" si="3"/>
        <v>6.721637820216106</v>
      </c>
      <c r="X42" s="25"/>
      <c r="Y42" s="25"/>
    </row>
    <row r="43" spans="1:25" ht="21.75" customHeight="1" x14ac:dyDescent="0.2">
      <c r="A43" s="17" t="s">
        <v>35</v>
      </c>
      <c r="B43" s="17"/>
      <c r="D43" s="29">
        <v>0</v>
      </c>
      <c r="E43" s="25"/>
      <c r="F43" s="29">
        <v>441954613</v>
      </c>
      <c r="G43" s="25"/>
      <c r="H43" s="29">
        <v>0</v>
      </c>
      <c r="I43" s="25"/>
      <c r="J43" s="47">
        <f t="shared" si="0"/>
        <v>441954613</v>
      </c>
      <c r="K43" s="25"/>
      <c r="L43" s="36">
        <f t="shared" si="1"/>
        <v>1.1138312736955123</v>
      </c>
      <c r="M43" s="25"/>
      <c r="N43" s="29">
        <v>0</v>
      </c>
      <c r="O43" s="25"/>
      <c r="P43" s="34">
        <v>-9772107533</v>
      </c>
      <c r="Q43" s="34"/>
      <c r="R43" s="25"/>
      <c r="S43" s="29">
        <v>0</v>
      </c>
      <c r="T43" s="25"/>
      <c r="U43" s="47">
        <f t="shared" si="2"/>
        <v>-9772107533</v>
      </c>
      <c r="V43" s="25"/>
      <c r="W43" s="36">
        <f t="shared" si="3"/>
        <v>2.4465145872523202</v>
      </c>
      <c r="X43" s="25"/>
      <c r="Y43" s="25"/>
    </row>
    <row r="44" spans="1:25" ht="21.75" customHeight="1" x14ac:dyDescent="0.2">
      <c r="A44" s="17" t="s">
        <v>50</v>
      </c>
      <c r="B44" s="17"/>
      <c r="D44" s="29">
        <v>0</v>
      </c>
      <c r="E44" s="25"/>
      <c r="F44" s="29">
        <v>1144841488</v>
      </c>
      <c r="G44" s="25"/>
      <c r="H44" s="29">
        <v>0</v>
      </c>
      <c r="I44" s="25"/>
      <c r="J44" s="47">
        <f>D44+F44+H44</f>
        <v>1144841488</v>
      </c>
      <c r="K44" s="25"/>
      <c r="L44" s="36">
        <f t="shared" si="1"/>
        <v>2.8852742233024404</v>
      </c>
      <c r="M44" s="25"/>
      <c r="N44" s="29">
        <v>0</v>
      </c>
      <c r="O44" s="25"/>
      <c r="P44" s="34">
        <v>1144841499</v>
      </c>
      <c r="Q44" s="34"/>
      <c r="R44" s="25"/>
      <c r="S44" s="29">
        <v>0</v>
      </c>
      <c r="T44" s="25"/>
      <c r="U44" s="47">
        <f t="shared" si="2"/>
        <v>1144841499</v>
      </c>
      <c r="V44" s="25"/>
      <c r="W44" s="36">
        <f t="shared" si="3"/>
        <v>-0.28661897322935576</v>
      </c>
      <c r="X44" s="25"/>
      <c r="Y44" s="25"/>
    </row>
    <row r="45" spans="1:25" ht="21.75" customHeight="1" x14ac:dyDescent="0.2">
      <c r="A45" s="19" t="s">
        <v>51</v>
      </c>
      <c r="B45" s="19"/>
      <c r="D45" s="30">
        <v>0</v>
      </c>
      <c r="E45" s="25"/>
      <c r="F45" s="30">
        <v>-1816697175</v>
      </c>
      <c r="G45" s="25"/>
      <c r="H45" s="30">
        <v>0</v>
      </c>
      <c r="I45" s="25"/>
      <c r="J45" s="47">
        <f t="shared" si="0"/>
        <v>-1816697175</v>
      </c>
      <c r="K45" s="25"/>
      <c r="L45" s="36">
        <f t="shared" si="1"/>
        <v>-4.5785111611659746</v>
      </c>
      <c r="M45" s="25"/>
      <c r="N45" s="30">
        <v>0</v>
      </c>
      <c r="O45" s="25"/>
      <c r="P45" s="34">
        <v>-1816697175</v>
      </c>
      <c r="Q45" s="35"/>
      <c r="R45" s="25"/>
      <c r="S45" s="30">
        <v>0</v>
      </c>
      <c r="T45" s="25"/>
      <c r="U45" s="47">
        <f t="shared" si="2"/>
        <v>-1816697175</v>
      </c>
      <c r="V45" s="25"/>
      <c r="W45" s="36">
        <f t="shared" si="3"/>
        <v>0.45482268018934846</v>
      </c>
      <c r="X45" s="25"/>
      <c r="Y45" s="25"/>
    </row>
    <row r="46" spans="1:25" ht="21.75" customHeight="1" x14ac:dyDescent="0.2">
      <c r="A46" s="21" t="s">
        <v>52</v>
      </c>
      <c r="B46" s="21"/>
      <c r="D46" s="31">
        <v>40545546572</v>
      </c>
      <c r="E46" s="25"/>
      <c r="F46" s="31">
        <f>SUM(F9:F45)</f>
        <v>14082493682</v>
      </c>
      <c r="G46" s="25"/>
      <c r="H46" s="31">
        <v>-15511585877</v>
      </c>
      <c r="I46" s="25"/>
      <c r="J46" s="31">
        <f>SUM(J9:J45)</f>
        <v>39116454377</v>
      </c>
      <c r="K46" s="25"/>
      <c r="L46" s="32">
        <f>SUM(L9:L45)</f>
        <v>98.582815790603163</v>
      </c>
      <c r="M46" s="25"/>
      <c r="N46" s="31">
        <v>215560320477</v>
      </c>
      <c r="O46" s="25"/>
      <c r="P46" s="25"/>
      <c r="Q46" s="31">
        <f>SUM(P9:Q45)</f>
        <v>-579044036132</v>
      </c>
      <c r="R46" s="25"/>
      <c r="S46" s="31">
        <v>-38739562494</v>
      </c>
      <c r="T46" s="25"/>
      <c r="U46" s="31">
        <f>SUM(U9:U45)</f>
        <v>-402223278149</v>
      </c>
      <c r="V46" s="25"/>
      <c r="W46" s="32">
        <f>SUM(W9:W45)</f>
        <v>100.69937462322191</v>
      </c>
      <c r="X46" s="25"/>
      <c r="Y46" s="25"/>
    </row>
    <row r="47" spans="1:25" x14ac:dyDescent="0.2"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9" spans="4:19" x14ac:dyDescent="0.2">
      <c r="N49" s="54"/>
      <c r="Q49" s="54"/>
      <c r="S49" s="54"/>
    </row>
    <row r="50" spans="4:19" x14ac:dyDescent="0.2">
      <c r="D50" s="54"/>
      <c r="F50" s="54"/>
      <c r="H50" s="54"/>
    </row>
  </sheetData>
  <mergeCells count="85">
    <mergeCell ref="A46:B46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7"/>
  <sheetViews>
    <sheetView rightToLeft="1" workbookViewId="0">
      <selection activeCell="J8" sqref="J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3" ht="14.45" customHeight="1" x14ac:dyDescent="0.2"/>
    <row r="5" spans="1:13" ht="14.45" customHeight="1" x14ac:dyDescent="0.2">
      <c r="A5" s="1" t="s">
        <v>105</v>
      </c>
      <c r="B5" s="12" t="s">
        <v>106</v>
      </c>
      <c r="C5" s="12"/>
      <c r="D5" s="12"/>
      <c r="E5" s="12"/>
      <c r="F5" s="12"/>
      <c r="G5" s="12"/>
      <c r="H5" s="12"/>
      <c r="I5" s="12"/>
      <c r="J5" s="12"/>
    </row>
    <row r="6" spans="1:13" ht="14.45" customHeight="1" x14ac:dyDescent="0.2">
      <c r="D6" s="13" t="s">
        <v>95</v>
      </c>
      <c r="E6" s="13"/>
      <c r="F6" s="13"/>
      <c r="H6" s="13" t="s">
        <v>96</v>
      </c>
      <c r="I6" s="13"/>
      <c r="J6" s="13"/>
    </row>
    <row r="7" spans="1:13" ht="36.4" customHeight="1" x14ac:dyDescent="0.2">
      <c r="A7" s="13" t="s">
        <v>107</v>
      </c>
      <c r="B7" s="13"/>
      <c r="D7" s="10" t="s">
        <v>108</v>
      </c>
      <c r="E7" s="3"/>
      <c r="F7" s="10" t="s">
        <v>109</v>
      </c>
      <c r="H7" s="10" t="s">
        <v>108</v>
      </c>
      <c r="I7" s="3"/>
      <c r="J7" s="10" t="s">
        <v>109</v>
      </c>
    </row>
    <row r="8" spans="1:13" ht="21.75" customHeight="1" x14ac:dyDescent="0.2">
      <c r="A8" s="15" t="s">
        <v>73</v>
      </c>
      <c r="B8" s="15"/>
      <c r="D8" s="27">
        <v>1293</v>
      </c>
      <c r="E8" s="25"/>
      <c r="F8" s="28">
        <f>D8/D$14*100</f>
        <v>4.4051512673753068E-2</v>
      </c>
      <c r="G8" s="25"/>
      <c r="H8" s="27">
        <v>6521</v>
      </c>
      <c r="I8" s="25"/>
      <c r="J8" s="28">
        <f>H8/H$14*100</f>
        <v>1.5798173600792575E-3</v>
      </c>
      <c r="K8" s="25"/>
      <c r="L8" s="25"/>
      <c r="M8" s="25"/>
    </row>
    <row r="9" spans="1:13" ht="21.75" customHeight="1" x14ac:dyDescent="0.2">
      <c r="A9" s="17" t="s">
        <v>73</v>
      </c>
      <c r="B9" s="17"/>
      <c r="D9" s="29">
        <v>1556790</v>
      </c>
      <c r="E9" s="25"/>
      <c r="F9" s="36">
        <f t="shared" ref="F9:F13" si="0">D9/D$14*100</f>
        <v>53.038634505314796</v>
      </c>
      <c r="G9" s="25"/>
      <c r="H9" s="29">
        <v>3209670</v>
      </c>
      <c r="I9" s="25"/>
      <c r="J9" s="36">
        <f t="shared" ref="J9:J13" si="1">H9/H$14*100</f>
        <v>0.77759429322582285</v>
      </c>
      <c r="K9" s="25"/>
      <c r="L9" s="25"/>
      <c r="M9" s="25"/>
    </row>
    <row r="10" spans="1:13" ht="21.75" customHeight="1" x14ac:dyDescent="0.2">
      <c r="A10" s="17" t="s">
        <v>75</v>
      </c>
      <c r="B10" s="17"/>
      <c r="D10" s="29">
        <v>32969</v>
      </c>
      <c r="E10" s="25"/>
      <c r="F10" s="36">
        <f t="shared" si="0"/>
        <v>1.1232284001090216</v>
      </c>
      <c r="G10" s="25"/>
      <c r="H10" s="29">
        <v>117191</v>
      </c>
      <c r="I10" s="25"/>
      <c r="J10" s="36">
        <f t="shared" si="1"/>
        <v>2.8391408717228686E-2</v>
      </c>
      <c r="K10" s="25"/>
      <c r="L10" s="25"/>
      <c r="M10" s="25"/>
    </row>
    <row r="11" spans="1:13" ht="21.75" customHeight="1" x14ac:dyDescent="0.2">
      <c r="A11" s="17" t="s">
        <v>76</v>
      </c>
      <c r="B11" s="17"/>
      <c r="D11" s="29">
        <v>1241090</v>
      </c>
      <c r="E11" s="25"/>
      <c r="F11" s="36">
        <f t="shared" si="0"/>
        <v>42.282979013355138</v>
      </c>
      <c r="G11" s="25"/>
      <c r="H11" s="29">
        <v>409063372</v>
      </c>
      <c r="I11" s="25"/>
      <c r="J11" s="36">
        <f t="shared" si="1"/>
        <v>99.102195439067515</v>
      </c>
      <c r="K11" s="25"/>
      <c r="L11" s="25"/>
      <c r="M11" s="25"/>
    </row>
    <row r="12" spans="1:13" ht="21.75" customHeight="1" x14ac:dyDescent="0.2">
      <c r="A12" s="17" t="s">
        <v>77</v>
      </c>
      <c r="B12" s="17"/>
      <c r="D12" s="29">
        <v>60781</v>
      </c>
      <c r="E12" s="25"/>
      <c r="F12" s="36">
        <f t="shared" si="0"/>
        <v>2.0707617879531206</v>
      </c>
      <c r="G12" s="25"/>
      <c r="H12" s="29">
        <v>246181</v>
      </c>
      <c r="I12" s="25"/>
      <c r="J12" s="36">
        <f t="shared" si="1"/>
        <v>5.9641315369064828E-2</v>
      </c>
      <c r="K12" s="25"/>
      <c r="L12" s="25"/>
      <c r="M12" s="25"/>
    </row>
    <row r="13" spans="1:13" ht="21.75" customHeight="1" x14ac:dyDescent="0.2">
      <c r="A13" s="19" t="s">
        <v>78</v>
      </c>
      <c r="B13" s="19"/>
      <c r="D13" s="30">
        <v>42277</v>
      </c>
      <c r="E13" s="25"/>
      <c r="F13" s="36">
        <f t="shared" si="0"/>
        <v>1.4403447805941674</v>
      </c>
      <c r="G13" s="25"/>
      <c r="H13" s="30">
        <v>126298</v>
      </c>
      <c r="I13" s="25"/>
      <c r="J13" s="36">
        <f t="shared" si="1"/>
        <v>3.0597726260280643E-2</v>
      </c>
      <c r="K13" s="25"/>
      <c r="L13" s="25"/>
      <c r="M13" s="25"/>
    </row>
    <row r="14" spans="1:13" ht="21.75" customHeight="1" x14ac:dyDescent="0.2">
      <c r="A14" s="21" t="s">
        <v>52</v>
      </c>
      <c r="B14" s="21"/>
      <c r="D14" s="31">
        <v>2935200</v>
      </c>
      <c r="E14" s="25"/>
      <c r="F14" s="31">
        <f>SUM(F8:F13)</f>
        <v>100</v>
      </c>
      <c r="G14" s="25"/>
      <c r="H14" s="31">
        <v>412769233</v>
      </c>
      <c r="I14" s="25"/>
      <c r="J14" s="31">
        <f>SUM(J8:J13)</f>
        <v>99.999999999999986</v>
      </c>
      <c r="K14" s="25"/>
      <c r="L14" s="25"/>
      <c r="M14" s="25"/>
    </row>
    <row r="15" spans="1:13" x14ac:dyDescent="0.2"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x14ac:dyDescent="0.2"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4:13" x14ac:dyDescent="0.2"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6"/>
  <sheetViews>
    <sheetView rightToLeft="1" workbookViewId="0">
      <selection activeCell="D8" sqref="D8:F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80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110</v>
      </c>
      <c r="B5" s="12" t="s">
        <v>91</v>
      </c>
      <c r="C5" s="12"/>
      <c r="D5" s="12"/>
      <c r="E5" s="12"/>
      <c r="F5" s="12"/>
    </row>
    <row r="6" spans="1:6" ht="14.45" customHeight="1" x14ac:dyDescent="0.2">
      <c r="D6" s="2" t="s">
        <v>95</v>
      </c>
      <c r="F6" s="2" t="s">
        <v>9</v>
      </c>
    </row>
    <row r="7" spans="1:6" ht="14.45" customHeight="1" x14ac:dyDescent="0.2">
      <c r="A7" s="13" t="s">
        <v>91</v>
      </c>
      <c r="B7" s="13"/>
      <c r="D7" s="4" t="s">
        <v>70</v>
      </c>
      <c r="F7" s="4" t="s">
        <v>70</v>
      </c>
    </row>
    <row r="8" spans="1:6" ht="21.75" customHeight="1" x14ac:dyDescent="0.2">
      <c r="A8" s="15" t="s">
        <v>91</v>
      </c>
      <c r="B8" s="15"/>
      <c r="D8" s="27">
        <v>534544822</v>
      </c>
      <c r="E8" s="25"/>
      <c r="F8" s="27">
        <v>2341463231</v>
      </c>
    </row>
    <row r="9" spans="1:6" ht="21.75" customHeight="1" x14ac:dyDescent="0.2">
      <c r="A9" s="17" t="s">
        <v>111</v>
      </c>
      <c r="B9" s="17"/>
      <c r="D9" s="29">
        <v>0</v>
      </c>
      <c r="E9" s="25"/>
      <c r="F9" s="29">
        <v>0</v>
      </c>
    </row>
    <row r="10" spans="1:6" ht="21.75" customHeight="1" x14ac:dyDescent="0.2">
      <c r="A10" s="19" t="s">
        <v>112</v>
      </c>
      <c r="B10" s="19"/>
      <c r="D10" s="30">
        <v>24841322</v>
      </c>
      <c r="E10" s="25"/>
      <c r="F10" s="30">
        <v>39277969</v>
      </c>
    </row>
    <row r="11" spans="1:6" ht="21.75" customHeight="1" x14ac:dyDescent="0.2">
      <c r="A11" s="21" t="s">
        <v>52</v>
      </c>
      <c r="B11" s="21"/>
      <c r="D11" s="31">
        <v>559386144</v>
      </c>
      <c r="E11" s="25"/>
      <c r="F11" s="31">
        <v>2380741200</v>
      </c>
    </row>
    <row r="12" spans="1:6" x14ac:dyDescent="0.2">
      <c r="D12" s="25"/>
      <c r="E12" s="25"/>
      <c r="F12" s="25"/>
    </row>
    <row r="13" spans="1:6" x14ac:dyDescent="0.2">
      <c r="D13" s="25"/>
      <c r="E13" s="25"/>
      <c r="F13" s="25"/>
    </row>
    <row r="14" spans="1:6" x14ac:dyDescent="0.2">
      <c r="D14" s="25"/>
      <c r="E14" s="25"/>
      <c r="F14" s="25"/>
    </row>
    <row r="15" spans="1:6" x14ac:dyDescent="0.2">
      <c r="D15" s="25"/>
      <c r="E15" s="25"/>
      <c r="F15" s="25"/>
    </row>
    <row r="16" spans="1:6" x14ac:dyDescent="0.2">
      <c r="D16" s="25"/>
      <c r="E16" s="25"/>
      <c r="F16" s="2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5"/>
  <sheetViews>
    <sheetView rightToLeft="1" topLeftCell="A4" workbookViewId="0">
      <selection activeCell="K33" sqref="K33:K38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25" customWidth="1"/>
    <col min="4" max="4" width="1.28515625" style="25" customWidth="1"/>
    <col min="5" max="5" width="28.140625" style="25" bestFit="1" customWidth="1"/>
    <col min="6" max="6" width="1.28515625" style="25" customWidth="1"/>
    <col min="7" max="7" width="18.85546875" style="25" bestFit="1" customWidth="1"/>
    <col min="8" max="8" width="1.28515625" style="25" customWidth="1"/>
    <col min="9" max="9" width="19" style="25" bestFit="1" customWidth="1"/>
    <col min="10" max="10" width="1.28515625" style="25" customWidth="1"/>
    <col min="11" max="11" width="13.85546875" style="25" bestFit="1" customWidth="1"/>
    <col min="12" max="12" width="1.28515625" style="25" customWidth="1"/>
    <col min="13" max="13" width="20" style="25" bestFit="1" customWidth="1"/>
    <col min="14" max="14" width="1.28515625" style="25" customWidth="1"/>
    <col min="15" max="15" width="19" style="25" bestFit="1" customWidth="1"/>
    <col min="16" max="16" width="1.28515625" style="25" customWidth="1"/>
    <col min="17" max="17" width="13.7109375" style="25" bestFit="1" customWidth="1"/>
    <col min="18" max="18" width="1.28515625" style="25" customWidth="1"/>
    <col min="19" max="19" width="20" style="25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98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54</v>
      </c>
      <c r="C6" s="13" t="s">
        <v>113</v>
      </c>
      <c r="D6" s="13"/>
      <c r="E6" s="13"/>
      <c r="F6" s="13"/>
      <c r="G6" s="13"/>
      <c r="I6" s="13" t="s">
        <v>95</v>
      </c>
      <c r="J6" s="13"/>
      <c r="K6" s="13"/>
      <c r="L6" s="13"/>
      <c r="M6" s="13"/>
      <c r="O6" s="13" t="s">
        <v>96</v>
      </c>
      <c r="P6" s="13"/>
      <c r="Q6" s="13"/>
      <c r="R6" s="13"/>
      <c r="S6" s="13"/>
    </row>
    <row r="7" spans="1:19" ht="29.1" customHeight="1" x14ac:dyDescent="0.2">
      <c r="A7" s="13"/>
      <c r="C7" s="10" t="s">
        <v>114</v>
      </c>
      <c r="D7" s="26"/>
      <c r="E7" s="10" t="s">
        <v>115</v>
      </c>
      <c r="F7" s="26"/>
      <c r="G7" s="10" t="s">
        <v>116</v>
      </c>
      <c r="I7" s="10" t="s">
        <v>117</v>
      </c>
      <c r="J7" s="26"/>
      <c r="K7" s="10" t="s">
        <v>118</v>
      </c>
      <c r="L7" s="26"/>
      <c r="M7" s="10" t="s">
        <v>119</v>
      </c>
      <c r="O7" s="10" t="s">
        <v>117</v>
      </c>
      <c r="P7" s="26"/>
      <c r="Q7" s="10" t="s">
        <v>118</v>
      </c>
      <c r="R7" s="26"/>
      <c r="S7" s="10" t="s">
        <v>119</v>
      </c>
    </row>
    <row r="8" spans="1:19" ht="21.75" customHeight="1" x14ac:dyDescent="0.2">
      <c r="A8" s="5" t="s">
        <v>45</v>
      </c>
      <c r="C8" s="43" t="s">
        <v>120</v>
      </c>
      <c r="E8" s="27">
        <v>4904893</v>
      </c>
      <c r="G8" s="27">
        <v>1050</v>
      </c>
      <c r="I8" s="27">
        <v>0</v>
      </c>
      <c r="K8" s="27">
        <v>0</v>
      </c>
      <c r="M8" s="27">
        <v>0</v>
      </c>
      <c r="O8" s="27">
        <v>5150137650</v>
      </c>
      <c r="Q8" s="27">
        <v>0</v>
      </c>
      <c r="S8" s="27">
        <v>5150137650</v>
      </c>
    </row>
    <row r="9" spans="1:19" ht="21.75" customHeight="1" x14ac:dyDescent="0.2">
      <c r="A9" s="6" t="s">
        <v>25</v>
      </c>
      <c r="C9" s="44" t="s">
        <v>121</v>
      </c>
      <c r="E9" s="29">
        <v>12957177</v>
      </c>
      <c r="G9" s="29">
        <v>1000</v>
      </c>
      <c r="I9" s="29">
        <v>0</v>
      </c>
      <c r="K9" s="29">
        <v>0</v>
      </c>
      <c r="M9" s="29">
        <v>0</v>
      </c>
      <c r="O9" s="29">
        <v>12957177000</v>
      </c>
      <c r="Q9" s="29">
        <v>0</v>
      </c>
      <c r="S9" s="29">
        <v>12957177000</v>
      </c>
    </row>
    <row r="10" spans="1:19" ht="21.75" customHeight="1" x14ac:dyDescent="0.2">
      <c r="A10" s="6" t="s">
        <v>32</v>
      </c>
      <c r="C10" s="44" t="s">
        <v>122</v>
      </c>
      <c r="E10" s="29">
        <v>5735907</v>
      </c>
      <c r="G10" s="29">
        <v>2390</v>
      </c>
      <c r="I10" s="29">
        <v>0</v>
      </c>
      <c r="K10" s="29">
        <v>0</v>
      </c>
      <c r="M10" s="29">
        <v>0</v>
      </c>
      <c r="O10" s="29">
        <v>13708817730</v>
      </c>
      <c r="Q10" s="29">
        <v>0</v>
      </c>
      <c r="S10" s="29">
        <v>13708817730</v>
      </c>
    </row>
    <row r="11" spans="1:19" ht="21.75" customHeight="1" x14ac:dyDescent="0.2">
      <c r="A11" s="6" t="s">
        <v>44</v>
      </c>
      <c r="C11" s="44" t="s">
        <v>123</v>
      </c>
      <c r="E11" s="29">
        <v>13499999</v>
      </c>
      <c r="G11" s="29">
        <v>370</v>
      </c>
      <c r="I11" s="29">
        <v>0</v>
      </c>
      <c r="K11" s="29">
        <v>0</v>
      </c>
      <c r="M11" s="29">
        <v>0</v>
      </c>
      <c r="O11" s="29">
        <v>4994999630</v>
      </c>
      <c r="Q11" s="29">
        <v>0</v>
      </c>
      <c r="S11" s="29">
        <v>4994999630</v>
      </c>
    </row>
    <row r="12" spans="1:19" ht="21.75" customHeight="1" x14ac:dyDescent="0.2">
      <c r="A12" s="6" t="s">
        <v>41</v>
      </c>
      <c r="C12" s="44" t="s">
        <v>123</v>
      </c>
      <c r="E12" s="29">
        <v>29274421</v>
      </c>
      <c r="G12" s="29">
        <v>115</v>
      </c>
      <c r="I12" s="29">
        <v>0</v>
      </c>
      <c r="K12" s="29">
        <v>0</v>
      </c>
      <c r="M12" s="29">
        <v>0</v>
      </c>
      <c r="O12" s="29">
        <v>3366558415</v>
      </c>
      <c r="Q12" s="29">
        <v>122218292</v>
      </c>
      <c r="S12" s="29">
        <v>3244340123</v>
      </c>
    </row>
    <row r="13" spans="1:19" ht="21.75" customHeight="1" x14ac:dyDescent="0.2">
      <c r="A13" s="6" t="s">
        <v>30</v>
      </c>
      <c r="C13" s="44" t="s">
        <v>120</v>
      </c>
      <c r="E13" s="29">
        <v>13360388</v>
      </c>
      <c r="G13" s="29">
        <v>2000</v>
      </c>
      <c r="I13" s="29">
        <v>0</v>
      </c>
      <c r="K13" s="29">
        <v>0</v>
      </c>
      <c r="M13" s="29">
        <v>0</v>
      </c>
      <c r="O13" s="29">
        <v>26720776000</v>
      </c>
      <c r="Q13" s="29">
        <v>747185481</v>
      </c>
      <c r="S13" s="29">
        <v>25973590519</v>
      </c>
    </row>
    <row r="14" spans="1:19" ht="21.75" customHeight="1" x14ac:dyDescent="0.2">
      <c r="A14" s="6" t="s">
        <v>20</v>
      </c>
      <c r="C14" s="44" t="s">
        <v>121</v>
      </c>
      <c r="E14" s="29">
        <v>7100000</v>
      </c>
      <c r="G14" s="29">
        <v>1997</v>
      </c>
      <c r="I14" s="29">
        <v>0</v>
      </c>
      <c r="K14" s="29">
        <v>0</v>
      </c>
      <c r="M14" s="29">
        <v>0</v>
      </c>
      <c r="O14" s="29">
        <v>14178700000</v>
      </c>
      <c r="Q14" s="29">
        <v>331942809</v>
      </c>
      <c r="S14" s="29">
        <v>13846757191</v>
      </c>
    </row>
    <row r="15" spans="1:19" ht="21.75" customHeight="1" x14ac:dyDescent="0.2">
      <c r="A15" s="6" t="s">
        <v>38</v>
      </c>
      <c r="C15" s="44" t="s">
        <v>124</v>
      </c>
      <c r="E15" s="29">
        <v>51490851</v>
      </c>
      <c r="G15" s="29">
        <v>280</v>
      </c>
      <c r="I15" s="29">
        <v>0</v>
      </c>
      <c r="K15" s="29">
        <v>0</v>
      </c>
      <c r="M15" s="29">
        <v>0</v>
      </c>
      <c r="O15" s="29">
        <v>14417438280</v>
      </c>
      <c r="Q15" s="29">
        <v>88330119</v>
      </c>
      <c r="S15" s="29">
        <v>14329108161</v>
      </c>
    </row>
    <row r="16" spans="1:19" ht="21.75" customHeight="1" x14ac:dyDescent="0.2">
      <c r="A16" s="6" t="s">
        <v>48</v>
      </c>
      <c r="C16" s="44" t="s">
        <v>125</v>
      </c>
      <c r="E16" s="29">
        <v>6980000</v>
      </c>
      <c r="G16" s="29">
        <v>1400</v>
      </c>
      <c r="I16" s="29">
        <v>0</v>
      </c>
      <c r="K16" s="29">
        <v>0</v>
      </c>
      <c r="M16" s="29">
        <v>0</v>
      </c>
      <c r="O16" s="29">
        <v>9772000000</v>
      </c>
      <c r="Q16" s="29">
        <v>398070959</v>
      </c>
      <c r="S16" s="29">
        <v>9373929041</v>
      </c>
    </row>
    <row r="17" spans="1:19" ht="21.75" customHeight="1" x14ac:dyDescent="0.2">
      <c r="A17" s="6" t="s">
        <v>47</v>
      </c>
      <c r="C17" s="44" t="s">
        <v>121</v>
      </c>
      <c r="E17" s="29">
        <v>14200000</v>
      </c>
      <c r="G17" s="29">
        <v>800</v>
      </c>
      <c r="I17" s="29">
        <v>0</v>
      </c>
      <c r="K17" s="29">
        <v>0</v>
      </c>
      <c r="M17" s="29">
        <v>0</v>
      </c>
      <c r="O17" s="29">
        <v>11360000000</v>
      </c>
      <c r="Q17" s="29">
        <v>412409241</v>
      </c>
      <c r="S17" s="29">
        <v>10947590759</v>
      </c>
    </row>
    <row r="18" spans="1:19" ht="21.75" customHeight="1" x14ac:dyDescent="0.2">
      <c r="A18" s="6" t="s">
        <v>23</v>
      </c>
      <c r="C18" s="44" t="s">
        <v>126</v>
      </c>
      <c r="E18" s="29">
        <v>23350000</v>
      </c>
      <c r="G18" s="29">
        <v>1624</v>
      </c>
      <c r="I18" s="29">
        <v>0</v>
      </c>
      <c r="K18" s="29">
        <v>0</v>
      </c>
      <c r="M18" s="29">
        <v>0</v>
      </c>
      <c r="O18" s="29">
        <v>37920400000</v>
      </c>
      <c r="Q18" s="29">
        <v>0</v>
      </c>
      <c r="S18" s="29">
        <v>37920400000</v>
      </c>
    </row>
    <row r="19" spans="1:19" ht="21.75" customHeight="1" x14ac:dyDescent="0.2">
      <c r="A19" s="6" t="s">
        <v>19</v>
      </c>
      <c r="C19" s="44" t="s">
        <v>127</v>
      </c>
      <c r="E19" s="29">
        <v>6019338</v>
      </c>
      <c r="G19" s="29">
        <v>936</v>
      </c>
      <c r="I19" s="29">
        <v>0</v>
      </c>
      <c r="K19" s="29">
        <v>0</v>
      </c>
      <c r="M19" s="29">
        <v>0</v>
      </c>
      <c r="O19" s="29">
        <v>5634100368</v>
      </c>
      <c r="Q19" s="29">
        <v>225956688</v>
      </c>
      <c r="S19" s="29">
        <v>5408143680</v>
      </c>
    </row>
    <row r="20" spans="1:19" ht="21.75" customHeight="1" x14ac:dyDescent="0.2">
      <c r="A20" s="6" t="s">
        <v>21</v>
      </c>
      <c r="C20" s="44" t="s">
        <v>128</v>
      </c>
      <c r="E20" s="29">
        <v>558213</v>
      </c>
      <c r="G20" s="29">
        <v>38000</v>
      </c>
      <c r="I20" s="29">
        <v>21212094000</v>
      </c>
      <c r="K20" s="29">
        <v>996913034</v>
      </c>
      <c r="M20" s="29">
        <v>20215180966</v>
      </c>
      <c r="O20" s="29">
        <v>21212094000</v>
      </c>
      <c r="Q20" s="29">
        <v>996913034</v>
      </c>
      <c r="S20" s="29">
        <v>20215180966</v>
      </c>
    </row>
    <row r="21" spans="1:19" ht="21.75" customHeight="1" x14ac:dyDescent="0.2">
      <c r="A21" s="6" t="s">
        <v>37</v>
      </c>
      <c r="C21" s="44" t="s">
        <v>120</v>
      </c>
      <c r="E21" s="29">
        <v>1717452</v>
      </c>
      <c r="G21" s="29">
        <v>3000</v>
      </c>
      <c r="I21" s="29">
        <v>0</v>
      </c>
      <c r="K21" s="29">
        <v>0</v>
      </c>
      <c r="M21" s="29">
        <v>0</v>
      </c>
      <c r="O21" s="29">
        <v>5152356000</v>
      </c>
      <c r="Q21" s="29">
        <v>0</v>
      </c>
      <c r="S21" s="29">
        <v>5152356000</v>
      </c>
    </row>
    <row r="22" spans="1:19" ht="21.75" customHeight="1" x14ac:dyDescent="0.2">
      <c r="A22" s="6" t="s">
        <v>42</v>
      </c>
      <c r="C22" s="44" t="s">
        <v>120</v>
      </c>
      <c r="E22" s="29">
        <v>3000000</v>
      </c>
      <c r="G22" s="29">
        <v>20</v>
      </c>
      <c r="I22" s="29">
        <v>0</v>
      </c>
      <c r="K22" s="29">
        <v>0</v>
      </c>
      <c r="M22" s="29">
        <v>0</v>
      </c>
      <c r="O22" s="29">
        <v>60000000</v>
      </c>
      <c r="Q22" s="29">
        <v>2254450</v>
      </c>
      <c r="S22" s="29">
        <v>57745550</v>
      </c>
    </row>
    <row r="23" spans="1:19" ht="21.75" customHeight="1" x14ac:dyDescent="0.2">
      <c r="A23" s="6" t="s">
        <v>22</v>
      </c>
      <c r="C23" s="44" t="s">
        <v>127</v>
      </c>
      <c r="E23" s="29">
        <v>1899999</v>
      </c>
      <c r="G23" s="29">
        <v>3400</v>
      </c>
      <c r="I23" s="29">
        <v>0</v>
      </c>
      <c r="K23" s="29">
        <v>0</v>
      </c>
      <c r="M23" s="29">
        <v>0</v>
      </c>
      <c r="O23" s="29">
        <v>6459996600</v>
      </c>
      <c r="Q23" s="29">
        <v>0</v>
      </c>
      <c r="S23" s="29">
        <v>6459996600</v>
      </c>
    </row>
    <row r="24" spans="1:19" ht="21.75" customHeight="1" x14ac:dyDescent="0.2">
      <c r="A24" s="6" t="s">
        <v>29</v>
      </c>
      <c r="C24" s="44" t="s">
        <v>129</v>
      </c>
      <c r="E24" s="29">
        <v>14341989</v>
      </c>
      <c r="G24" s="29">
        <v>1100</v>
      </c>
      <c r="I24" s="29">
        <v>15776187900</v>
      </c>
      <c r="K24" s="29">
        <v>1077250865</v>
      </c>
      <c r="M24" s="29">
        <v>14698937035</v>
      </c>
      <c r="O24" s="29">
        <v>15776187900</v>
      </c>
      <c r="Q24" s="29">
        <v>1077250865</v>
      </c>
      <c r="S24" s="29">
        <v>14698937035</v>
      </c>
    </row>
    <row r="25" spans="1:19" ht="21.75" customHeight="1" x14ac:dyDescent="0.2">
      <c r="A25" s="6" t="s">
        <v>36</v>
      </c>
      <c r="C25" s="44" t="s">
        <v>121</v>
      </c>
      <c r="E25" s="29">
        <v>7123249</v>
      </c>
      <c r="G25" s="29">
        <v>700</v>
      </c>
      <c r="I25" s="29">
        <v>0</v>
      </c>
      <c r="K25" s="29">
        <v>0</v>
      </c>
      <c r="M25" s="29">
        <v>0</v>
      </c>
      <c r="O25" s="29">
        <v>4986274300</v>
      </c>
      <c r="Q25" s="29">
        <v>190516409</v>
      </c>
      <c r="S25" s="29">
        <v>4795757891</v>
      </c>
    </row>
    <row r="26" spans="1:19" ht="21.75" customHeight="1" x14ac:dyDescent="0.2">
      <c r="A26" s="6" t="s">
        <v>40</v>
      </c>
      <c r="C26" s="44" t="s">
        <v>9</v>
      </c>
      <c r="E26" s="29">
        <v>13200000</v>
      </c>
      <c r="G26" s="29">
        <v>450</v>
      </c>
      <c r="I26" s="29">
        <v>5940000000</v>
      </c>
      <c r="K26" s="29">
        <v>308571429</v>
      </c>
      <c r="M26" s="29">
        <v>5631428571</v>
      </c>
      <c r="O26" s="29">
        <v>5940000000</v>
      </c>
      <c r="Q26" s="29">
        <v>308571429</v>
      </c>
      <c r="S26" s="29">
        <v>5631428571</v>
      </c>
    </row>
    <row r="27" spans="1:19" ht="21.75" customHeight="1" x14ac:dyDescent="0.2">
      <c r="A27" s="6" t="s">
        <v>101</v>
      </c>
      <c r="C27" s="44" t="s">
        <v>130</v>
      </c>
      <c r="E27" s="29">
        <v>1500000</v>
      </c>
      <c r="G27" s="29">
        <v>150</v>
      </c>
      <c r="I27" s="29">
        <v>0</v>
      </c>
      <c r="K27" s="29">
        <v>0</v>
      </c>
      <c r="M27" s="29">
        <v>0</v>
      </c>
      <c r="O27" s="29">
        <v>225000000</v>
      </c>
      <c r="Q27" s="29">
        <v>1073620</v>
      </c>
      <c r="S27" s="29">
        <v>223926380</v>
      </c>
    </row>
    <row r="28" spans="1:19" ht="21.75" customHeight="1" x14ac:dyDescent="0.2">
      <c r="A28" s="7" t="s">
        <v>24</v>
      </c>
      <c r="C28" s="46" t="s">
        <v>131</v>
      </c>
      <c r="E28" s="47">
        <v>200000</v>
      </c>
      <c r="G28" s="47">
        <v>2350</v>
      </c>
      <c r="I28" s="30">
        <v>0</v>
      </c>
      <c r="K28" s="30">
        <v>0</v>
      </c>
      <c r="M28" s="30">
        <v>0</v>
      </c>
      <c r="O28" s="30">
        <v>470000000</v>
      </c>
      <c r="Q28" s="30">
        <v>0</v>
      </c>
      <c r="S28" s="30">
        <v>470000000</v>
      </c>
    </row>
    <row r="29" spans="1:19" ht="21.75" customHeight="1" x14ac:dyDescent="0.2">
      <c r="A29" s="9" t="s">
        <v>52</v>
      </c>
      <c r="C29" s="47"/>
      <c r="D29" s="48"/>
      <c r="E29" s="47"/>
      <c r="F29" s="48"/>
      <c r="G29" s="47"/>
      <c r="I29" s="31">
        <v>42928281900</v>
      </c>
      <c r="K29" s="31">
        <v>2382735328</v>
      </c>
      <c r="M29" s="31">
        <v>40545546572</v>
      </c>
      <c r="O29" s="31">
        <v>220463013873</v>
      </c>
      <c r="Q29" s="31">
        <v>4902693396</v>
      </c>
      <c r="S29" s="31">
        <v>215560320477</v>
      </c>
    </row>
    <row r="30" spans="1:19" x14ac:dyDescent="0.2">
      <c r="C30" s="48"/>
      <c r="D30" s="48"/>
      <c r="E30" s="48"/>
      <c r="F30" s="48"/>
      <c r="G30" s="48"/>
    </row>
    <row r="33" spans="11:15" x14ac:dyDescent="0.2">
      <c r="O33" s="53"/>
    </row>
    <row r="35" spans="11:15" x14ac:dyDescent="0.2">
      <c r="K35" s="5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workbookViewId="0">
      <selection activeCell="A8" sqref="A8:A1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134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83</v>
      </c>
      <c r="C6" s="13" t="s">
        <v>95</v>
      </c>
      <c r="D6" s="13"/>
      <c r="E6" s="13"/>
      <c r="F6" s="13"/>
      <c r="G6" s="13"/>
      <c r="I6" s="13" t="s">
        <v>96</v>
      </c>
      <c r="J6" s="13"/>
      <c r="K6" s="13"/>
      <c r="L6" s="13"/>
      <c r="M6" s="13"/>
    </row>
    <row r="7" spans="1:13" ht="29.1" customHeight="1" x14ac:dyDescent="0.2">
      <c r="A7" s="13"/>
      <c r="C7" s="10" t="s">
        <v>132</v>
      </c>
      <c r="D7" s="3"/>
      <c r="E7" s="10" t="s">
        <v>118</v>
      </c>
      <c r="F7" s="3"/>
      <c r="G7" s="10" t="s">
        <v>133</v>
      </c>
      <c r="I7" s="10" t="s">
        <v>132</v>
      </c>
      <c r="J7" s="3"/>
      <c r="K7" s="10" t="s">
        <v>118</v>
      </c>
      <c r="L7" s="3"/>
      <c r="M7" s="10" t="s">
        <v>133</v>
      </c>
    </row>
    <row r="8" spans="1:13" ht="21.75" customHeight="1" x14ac:dyDescent="0.2">
      <c r="A8" s="49" t="s">
        <v>73</v>
      </c>
      <c r="B8" s="25"/>
      <c r="C8" s="27">
        <v>1293</v>
      </c>
      <c r="D8" s="25"/>
      <c r="E8" s="27">
        <v>0</v>
      </c>
      <c r="F8" s="25"/>
      <c r="G8" s="27">
        <v>1293</v>
      </c>
      <c r="H8" s="25"/>
      <c r="I8" s="27">
        <v>6521</v>
      </c>
      <c r="J8" s="25"/>
      <c r="K8" s="27">
        <v>0</v>
      </c>
      <c r="L8" s="25"/>
      <c r="M8" s="27">
        <v>6521</v>
      </c>
    </row>
    <row r="9" spans="1:13" ht="21.75" customHeight="1" x14ac:dyDescent="0.2">
      <c r="A9" s="50" t="s">
        <v>73</v>
      </c>
      <c r="B9" s="25"/>
      <c r="C9" s="29">
        <v>1556790</v>
      </c>
      <c r="D9" s="25"/>
      <c r="E9" s="29">
        <v>0</v>
      </c>
      <c r="F9" s="25"/>
      <c r="G9" s="29">
        <v>1556790</v>
      </c>
      <c r="H9" s="25"/>
      <c r="I9" s="29">
        <v>3209670</v>
      </c>
      <c r="J9" s="25"/>
      <c r="K9" s="29">
        <v>0</v>
      </c>
      <c r="L9" s="25"/>
      <c r="M9" s="29">
        <v>3209670</v>
      </c>
    </row>
    <row r="10" spans="1:13" ht="21.75" customHeight="1" x14ac:dyDescent="0.2">
      <c r="A10" s="50" t="s">
        <v>75</v>
      </c>
      <c r="B10" s="25"/>
      <c r="C10" s="29">
        <v>32969</v>
      </c>
      <c r="D10" s="25"/>
      <c r="E10" s="29">
        <v>0</v>
      </c>
      <c r="F10" s="25"/>
      <c r="G10" s="29">
        <v>32969</v>
      </c>
      <c r="H10" s="25"/>
      <c r="I10" s="29">
        <v>117191</v>
      </c>
      <c r="J10" s="25"/>
      <c r="K10" s="29">
        <v>0</v>
      </c>
      <c r="L10" s="25"/>
      <c r="M10" s="29">
        <v>117191</v>
      </c>
    </row>
    <row r="11" spans="1:13" ht="21.75" customHeight="1" x14ac:dyDescent="0.2">
      <c r="A11" s="50" t="s">
        <v>76</v>
      </c>
      <c r="B11" s="25"/>
      <c r="C11" s="29">
        <v>1241090</v>
      </c>
      <c r="D11" s="25"/>
      <c r="E11" s="29">
        <v>0</v>
      </c>
      <c r="F11" s="25"/>
      <c r="G11" s="29">
        <v>1241090</v>
      </c>
      <c r="H11" s="25"/>
      <c r="I11" s="29">
        <v>409063372</v>
      </c>
      <c r="J11" s="25"/>
      <c r="K11" s="29">
        <v>0</v>
      </c>
      <c r="L11" s="25"/>
      <c r="M11" s="29">
        <v>409063372</v>
      </c>
    </row>
    <row r="12" spans="1:13" ht="21.75" customHeight="1" x14ac:dyDescent="0.2">
      <c r="A12" s="50" t="s">
        <v>77</v>
      </c>
      <c r="B12" s="25"/>
      <c r="C12" s="29">
        <v>60781</v>
      </c>
      <c r="D12" s="25"/>
      <c r="E12" s="29">
        <v>0</v>
      </c>
      <c r="F12" s="25"/>
      <c r="G12" s="29">
        <v>60781</v>
      </c>
      <c r="H12" s="25"/>
      <c r="I12" s="29">
        <v>246181</v>
      </c>
      <c r="J12" s="25"/>
      <c r="K12" s="29">
        <v>0</v>
      </c>
      <c r="L12" s="25"/>
      <c r="M12" s="29">
        <v>246181</v>
      </c>
    </row>
    <row r="13" spans="1:13" ht="21.75" customHeight="1" x14ac:dyDescent="0.2">
      <c r="A13" s="51" t="s">
        <v>78</v>
      </c>
      <c r="B13" s="25"/>
      <c r="C13" s="30">
        <v>42277</v>
      </c>
      <c r="D13" s="25"/>
      <c r="E13" s="30">
        <v>0</v>
      </c>
      <c r="F13" s="25"/>
      <c r="G13" s="30">
        <v>42277</v>
      </c>
      <c r="H13" s="25"/>
      <c r="I13" s="30">
        <v>126298</v>
      </c>
      <c r="J13" s="25"/>
      <c r="K13" s="30">
        <v>0</v>
      </c>
      <c r="L13" s="25"/>
      <c r="M13" s="30">
        <v>126298</v>
      </c>
    </row>
    <row r="14" spans="1:13" ht="21.75" customHeight="1" x14ac:dyDescent="0.2">
      <c r="A14" s="9" t="s">
        <v>52</v>
      </c>
      <c r="B14" s="25"/>
      <c r="C14" s="31">
        <v>2935200</v>
      </c>
      <c r="D14" s="25"/>
      <c r="E14" s="31">
        <v>0</v>
      </c>
      <c r="F14" s="25"/>
      <c r="G14" s="31">
        <v>2935200</v>
      </c>
      <c r="H14" s="25"/>
      <c r="I14" s="31">
        <v>412769233</v>
      </c>
      <c r="J14" s="25"/>
      <c r="K14" s="31">
        <v>0</v>
      </c>
      <c r="L14" s="25"/>
      <c r="M14" s="31">
        <v>412769233</v>
      </c>
    </row>
    <row r="15" spans="1:13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2025-09-24T13:08:19Z</dcterms:created>
  <dcterms:modified xsi:type="dcterms:W3CDTF">2025-09-24T13:48:34Z</dcterms:modified>
</cp:coreProperties>
</file>