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demian\Downloads\"/>
    </mc:Choice>
  </mc:AlternateContent>
  <xr:revisionPtr revIDLastSave="0" documentId="13_ncr:1_{C5127D87-3FDF-4349-8F36-E7EDEB30B8C2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سهام" sheetId="2" r:id="rId1"/>
    <sheet name="اوراق مشتقه" sheetId="3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1">'اوراق مشتقه'!$A$1:$AX$48</definedName>
    <definedName name="_xlnm.Print_Area" localSheetId="3">درآمد!$A$1:$K$13</definedName>
    <definedName name="_xlnm.Print_Area" localSheetId="5">'درآمد سپرده بانکی'!$A$1:$K$14</definedName>
    <definedName name="_xlnm.Print_Area" localSheetId="4">'درآمد سرمایه گذاری در سهام'!$A$1:$X$42</definedName>
    <definedName name="_xlnm.Print_Area" localSheetId="7">'درآمد سود سهام'!$A$1:$T$20</definedName>
    <definedName name="_xlnm.Print_Area" localSheetId="10">'درآمد ناشی از تغییر قیمت اوراق'!$A$1:$S$38</definedName>
    <definedName name="_xlnm.Print_Area" localSheetId="9">'درآمد ناشی از فروش'!$A$1:$S$18</definedName>
    <definedName name="_xlnm.Print_Area" localSheetId="6">'سایر درآمدها'!$A$1:$G$11</definedName>
    <definedName name="_xlnm.Print_Area" localSheetId="2">سپرده!$A$1:$M$17</definedName>
    <definedName name="_xlnm.Print_Area" localSheetId="8">'سود سپرده بانکی'!$A$1:$N$14</definedName>
    <definedName name="_xlnm.Print_Area" localSheetId="0">سهام!$A$1:$AC$42</definedName>
  </definedNames>
  <calcPr calcId="191029"/>
</workbook>
</file>

<file path=xl/calcChain.xml><?xml version="1.0" encoding="utf-8"?>
<calcChain xmlns="http://schemas.openxmlformats.org/spreadsheetml/2006/main">
  <c r="L42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9" i="9"/>
  <c r="W42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4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9" i="9"/>
  <c r="Q42" i="9"/>
  <c r="P34" i="9"/>
  <c r="J42" i="9"/>
  <c r="J41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9" i="9"/>
  <c r="F42" i="9"/>
  <c r="F36" i="9"/>
  <c r="I38" i="21"/>
  <c r="I30" i="21"/>
  <c r="Q38" i="21"/>
  <c r="Q31" i="21"/>
  <c r="J14" i="13"/>
  <c r="J13" i="13"/>
  <c r="J9" i="13"/>
  <c r="J10" i="13"/>
  <c r="J11" i="13"/>
  <c r="J12" i="13"/>
  <c r="J8" i="13"/>
  <c r="F14" i="13"/>
  <c r="F9" i="13"/>
  <c r="F10" i="13"/>
  <c r="F11" i="13"/>
  <c r="F12" i="13"/>
  <c r="F13" i="13"/>
  <c r="F8" i="13"/>
  <c r="D14" i="13"/>
  <c r="L17" i="7"/>
  <c r="L10" i="7"/>
  <c r="L11" i="7"/>
  <c r="L12" i="7"/>
  <c r="L13" i="7"/>
  <c r="L14" i="7"/>
  <c r="L15" i="7"/>
  <c r="L16" i="7"/>
  <c r="L9" i="7"/>
  <c r="AB42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9" i="2"/>
  <c r="J42" i="2"/>
  <c r="J39" i="2"/>
  <c r="Z42" i="2"/>
</calcChain>
</file>

<file path=xl/sharedStrings.xml><?xml version="1.0" encoding="utf-8"?>
<sst xmlns="http://schemas.openxmlformats.org/spreadsheetml/2006/main" count="370" uniqueCount="134">
  <si>
    <t>صندوق سرمايه گذاري مشترک يکم سامان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</si>
  <si>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</si>
  <si>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</si>
  <si>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</si>
  <si>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</si>
  <si>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</si>
  <si>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</si>
  <si>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</si>
  <si>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</si>
  <si>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</si>
  <si>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</si>
  <si>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</si>
  <si>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</si>
  <si>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</si>
  <si>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</si>
  <si>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</si>
  <si>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</si>
  <si>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</si>
  <si>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</si>
  <si>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</si>
  <si>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بندرعباس</t>
  </si>
  <si>
    <t>پالایش نفت تبریز</t>
  </si>
  <si>
    <t>پتروشیمی پردیس</t>
  </si>
  <si>
    <t>پتروشیمی فناوران</t>
  </si>
  <si>
    <t>پتروشیمی نوری</t>
  </si>
  <si>
    <t>پست بانک ایران</t>
  </si>
  <si>
    <t>پویا</t>
  </si>
  <si>
    <t>تایدواترخاورمیانه</t>
  </si>
  <si>
    <t>تولیدات پتروشیمی قائد بصیر</t>
  </si>
  <si>
    <t>داروسازی‌ فارابی‌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</si>
  <si>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</si>
  <si>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</si>
  <si>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</si>
  <si>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</si>
  <si>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</si>
  <si>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</si>
  <si>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</si>
  <si>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</si>
  <si>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</si>
  <si>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</si>
  <si>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</si>
  <si>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</si>
  <si>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</si>
  <si>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</si>
  <si>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</si>
  <si>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مجتمع پترو صنعت گامرون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</si>
  <si>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</si>
  <si>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</si>
  <si>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</si>
  <si>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</si>
  <si>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</si>
  <si>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</si>
  <si>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</si>
  <si>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</si>
  <si>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</si>
  <si>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</si>
  <si>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</si>
  <si>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</si>
  <si>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</si>
  <si>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اختیارف.ت.شگامرن-27574-050906</t>
  </si>
  <si>
    <t>1405/09/06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</si>
  <si>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</si>
  <si>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</si>
  <si>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</si>
  <si>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</si>
  <si>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</si>
  <si>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</si>
  <si>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</si>
  <si>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</si>
  <si>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</si>
  <si>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</si>
  <si>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</si>
  <si>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</si>
  <si>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آصف</t>
  </si>
  <si>
    <t>حساب جاری بانک سامان آصف</t>
  </si>
  <si>
    <t>سپرده کوتاه مدت بانک سامان ملاصدرا</t>
  </si>
  <si>
    <t>سپرده کوتاه مدت بانک تجارت مطهری مهرداد</t>
  </si>
  <si>
    <t>سپرده کوتاه مدت بانک خاورمیانه مهستان</t>
  </si>
  <si>
    <t>سپرده کوتاه مدت بانک سامان سرو</t>
  </si>
  <si>
    <t>حساب جاری بانک سامان سرو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</si>
  <si>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</si>
  <si>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</si>
  <si>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</si>
  <si>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</si>
  <si>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</si>
  <si>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</si>
  <si>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</si>
  <si>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</si>
  <si>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</si>
  <si>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</si>
  <si>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</si>
  <si>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</si>
  <si>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</si>
  <si>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</si>
  <si>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</si>
  <si>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</si>
  <si>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</si>
  <si>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</si>
  <si>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</si>
  <si>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</si>
  <si>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</si>
  <si>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</si>
  <si>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</si>
  <si>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</si>
  <si>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</si>
  <si>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</si>
  <si>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</si>
  <si>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</si>
  <si>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</si>
  <si>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</si>
  <si>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</si>
  <si>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</si>
  <si>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</si>
  <si>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</si>
  <si>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</si>
  <si>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</si>
  <si>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</si>
  <si>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</si>
  <si>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</si>
  <si>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</si>
  <si>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</si>
  <si>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</si>
  <si>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1404/04/29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</si>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</sst>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7"/>
  <sheetViews>
    <sheetView rightToLeft="1" topLeftCell="A22" workbookViewId="0">
      <selection activeCell="F6" sqref="F6:J6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42578125" bestFit="1" customWidth="1"/>
    <col min="9" max="9" width="1.28515625" customWidth="1"/>
    <col min="10" max="10" width="17.7109375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855468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4.45" customHeight="1" x14ac:dyDescent="0.2">
      <c r="A4" s="1" t="s">
        <v>3</v>
      </c>
      <c r="B4" s="12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4.45" customHeight="1" x14ac:dyDescent="0.2">
      <c r="A5" s="12" t="s">
        <v>5</v>
      </c>
      <c r="B5" s="12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4.45" customHeight="1" x14ac:dyDescent="0.2">
      <c r="F6" s="13" t="s">
        <v>7</v>
      </c>
      <c r="G6" s="13"/>
      <c r="H6" s="13"/>
      <c r="I6" s="13"/>
      <c r="J6" s="13"/>
      <c r="L6" s="13" t="s">
        <v>8</v>
      </c>
      <c r="M6" s="13"/>
      <c r="N6" s="13"/>
      <c r="O6" s="13"/>
      <c r="P6" s="13"/>
      <c r="Q6" s="13"/>
      <c r="R6" s="13"/>
      <c r="T6" s="13" t="s">
        <v>9</v>
      </c>
      <c r="U6" s="13"/>
      <c r="V6" s="13"/>
      <c r="W6" s="13"/>
      <c r="X6" s="13"/>
      <c r="Y6" s="13"/>
      <c r="Z6" s="13"/>
      <c r="AA6" s="13"/>
      <c r="AB6" s="13"/>
    </row>
    <row r="7" spans="1:28" ht="14.45" customHeight="1" x14ac:dyDescent="0.2">
      <c r="F7" s="3"/>
      <c r="G7" s="3"/>
      <c r="H7" s="3"/>
      <c r="I7" s="3"/>
      <c r="J7" s="3"/>
      <c r="L7" s="14" t="s">
        <v>10</v>
      </c>
      <c r="M7" s="14"/>
      <c r="N7" s="14"/>
      <c r="O7" s="3"/>
      <c r="P7" s="14" t="s">
        <v>11</v>
      </c>
      <c r="Q7" s="14"/>
      <c r="R7" s="1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3" t="s">
        <v>12</v>
      </c>
      <c r="B8" s="13"/>
      <c r="C8" s="13"/>
      <c r="E8" s="13" t="s">
        <v>13</v>
      </c>
      <c r="F8" s="1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5" t="s">
        <v>19</v>
      </c>
      <c r="B9" s="15"/>
      <c r="C9" s="15"/>
      <c r="E9" s="23">
        <v>1750000</v>
      </c>
      <c r="F9" s="23"/>
      <c r="G9" s="24"/>
      <c r="H9" s="25">
        <v>3976107029</v>
      </c>
      <c r="I9" s="24"/>
      <c r="J9" s="25">
        <v>6610432500</v>
      </c>
      <c r="K9" s="24"/>
      <c r="L9" s="25">
        <v>0</v>
      </c>
      <c r="M9" s="24"/>
      <c r="N9" s="25">
        <v>0</v>
      </c>
      <c r="O9" s="24"/>
      <c r="P9" s="25">
        <v>-1750000</v>
      </c>
      <c r="Q9" s="24"/>
      <c r="R9" s="25">
        <v>6504443462</v>
      </c>
      <c r="S9" s="24"/>
      <c r="T9" s="25">
        <v>0</v>
      </c>
      <c r="U9" s="24"/>
      <c r="V9" s="25">
        <v>0</v>
      </c>
      <c r="W9" s="24"/>
      <c r="X9" s="25">
        <v>0</v>
      </c>
      <c r="Y9" s="24"/>
      <c r="Z9" s="25">
        <v>0</v>
      </c>
      <c r="AA9" s="24"/>
      <c r="AB9" s="26">
        <f>Z9/2773776196075*100</f>
        <v>0</v>
      </c>
    </row>
    <row r="10" spans="1:28" ht="21.75" customHeight="1" x14ac:dyDescent="0.2">
      <c r="A10" s="17" t="s">
        <v>20</v>
      </c>
      <c r="B10" s="17"/>
      <c r="C10" s="17"/>
      <c r="E10" s="27">
        <v>6019338</v>
      </c>
      <c r="F10" s="27"/>
      <c r="G10" s="24"/>
      <c r="H10" s="28">
        <v>63660548172</v>
      </c>
      <c r="I10" s="24"/>
      <c r="J10" s="28">
        <v>64083530675.619003</v>
      </c>
      <c r="K10" s="24"/>
      <c r="L10" s="28">
        <v>0</v>
      </c>
      <c r="M10" s="24"/>
      <c r="N10" s="28">
        <v>0</v>
      </c>
      <c r="O10" s="24"/>
      <c r="P10" s="28">
        <v>0</v>
      </c>
      <c r="Q10" s="24"/>
      <c r="R10" s="28">
        <v>0</v>
      </c>
      <c r="S10" s="24"/>
      <c r="T10" s="28">
        <v>6019338</v>
      </c>
      <c r="U10" s="24"/>
      <c r="V10" s="28">
        <v>10710</v>
      </c>
      <c r="W10" s="24"/>
      <c r="X10" s="28">
        <v>63660548172</v>
      </c>
      <c r="Y10" s="24"/>
      <c r="Z10" s="28">
        <v>64083530675.619003</v>
      </c>
      <c r="AA10" s="24"/>
      <c r="AB10" s="36">
        <f t="shared" ref="AB10:AB41" si="0">Z10/2773776196075*100</f>
        <v>2.3103353026931179</v>
      </c>
    </row>
    <row r="11" spans="1:28" ht="21.75" customHeight="1" x14ac:dyDescent="0.2">
      <c r="A11" s="17" t="s">
        <v>21</v>
      </c>
      <c r="B11" s="17"/>
      <c r="C11" s="17"/>
      <c r="E11" s="27">
        <v>7100000</v>
      </c>
      <c r="F11" s="27"/>
      <c r="G11" s="24"/>
      <c r="H11" s="28">
        <v>89502981447</v>
      </c>
      <c r="I11" s="24"/>
      <c r="J11" s="28">
        <v>148424587650</v>
      </c>
      <c r="K11" s="24"/>
      <c r="L11" s="28">
        <v>0</v>
      </c>
      <c r="M11" s="24"/>
      <c r="N11" s="28">
        <v>0</v>
      </c>
      <c r="O11" s="24"/>
      <c r="P11" s="28">
        <v>0</v>
      </c>
      <c r="Q11" s="24"/>
      <c r="R11" s="28">
        <v>0</v>
      </c>
      <c r="S11" s="24"/>
      <c r="T11" s="28">
        <v>7100000</v>
      </c>
      <c r="U11" s="24"/>
      <c r="V11" s="28">
        <v>18150</v>
      </c>
      <c r="W11" s="24"/>
      <c r="X11" s="28">
        <v>89502981447</v>
      </c>
      <c r="Y11" s="24"/>
      <c r="Z11" s="28">
        <v>128098253250</v>
      </c>
      <c r="AA11" s="24"/>
      <c r="AB11" s="36">
        <f t="shared" si="0"/>
        <v>4.6181899401712352</v>
      </c>
    </row>
    <row r="12" spans="1:28" ht="21.75" customHeight="1" x14ac:dyDescent="0.2">
      <c r="A12" s="17" t="s">
        <v>22</v>
      </c>
      <c r="B12" s="17"/>
      <c r="C12" s="17"/>
      <c r="E12" s="27">
        <v>648330</v>
      </c>
      <c r="F12" s="27"/>
      <c r="G12" s="24"/>
      <c r="H12" s="28">
        <v>105172920989</v>
      </c>
      <c r="I12" s="24"/>
      <c r="J12" s="28">
        <v>172551050148.51001</v>
      </c>
      <c r="K12" s="24"/>
      <c r="L12" s="28">
        <v>0</v>
      </c>
      <c r="M12" s="24"/>
      <c r="N12" s="28">
        <v>0</v>
      </c>
      <c r="O12" s="24"/>
      <c r="P12" s="28">
        <v>-90117</v>
      </c>
      <c r="Q12" s="24"/>
      <c r="R12" s="28">
        <v>21741261104</v>
      </c>
      <c r="S12" s="24"/>
      <c r="T12" s="28">
        <v>558213</v>
      </c>
      <c r="U12" s="24"/>
      <c r="V12" s="28">
        <v>269840</v>
      </c>
      <c r="W12" s="24"/>
      <c r="X12" s="28">
        <v>90554026104</v>
      </c>
      <c r="Y12" s="24"/>
      <c r="Z12" s="28">
        <v>149731958154.276</v>
      </c>
      <c r="AA12" s="24"/>
      <c r="AB12" s="36">
        <f t="shared" si="0"/>
        <v>5.3981268700103664</v>
      </c>
    </row>
    <row r="13" spans="1:28" ht="21.75" customHeight="1" x14ac:dyDescent="0.2">
      <c r="A13" s="17" t="s">
        <v>23</v>
      </c>
      <c r="B13" s="17"/>
      <c r="C13" s="17"/>
      <c r="E13" s="27">
        <v>4815267</v>
      </c>
      <c r="F13" s="27"/>
      <c r="G13" s="24"/>
      <c r="H13" s="28">
        <v>30027836003</v>
      </c>
      <c r="I13" s="24"/>
      <c r="J13" s="28">
        <v>27523042927.762501</v>
      </c>
      <c r="K13" s="24"/>
      <c r="L13" s="28">
        <v>0</v>
      </c>
      <c r="M13" s="24"/>
      <c r="N13" s="28">
        <v>0</v>
      </c>
      <c r="O13" s="24"/>
      <c r="P13" s="28">
        <v>-4815267</v>
      </c>
      <c r="Q13" s="24"/>
      <c r="R13" s="28">
        <v>25464798101</v>
      </c>
      <c r="S13" s="24"/>
      <c r="T13" s="28">
        <v>0</v>
      </c>
      <c r="U13" s="24"/>
      <c r="V13" s="28">
        <v>0</v>
      </c>
      <c r="W13" s="24"/>
      <c r="X13" s="28">
        <v>0</v>
      </c>
      <c r="Y13" s="24"/>
      <c r="Z13" s="28">
        <v>0</v>
      </c>
      <c r="AA13" s="24"/>
      <c r="AB13" s="36">
        <f t="shared" si="0"/>
        <v>0</v>
      </c>
    </row>
    <row r="14" spans="1:28" ht="21.75" customHeight="1" x14ac:dyDescent="0.2">
      <c r="A14" s="17" t="s">
        <v>24</v>
      </c>
      <c r="B14" s="17"/>
      <c r="C14" s="17"/>
      <c r="E14" s="27">
        <v>2399999</v>
      </c>
      <c r="F14" s="27"/>
      <c r="G14" s="24"/>
      <c r="H14" s="28">
        <v>50205326323</v>
      </c>
      <c r="I14" s="24"/>
      <c r="J14" s="28">
        <v>111436934767.924</v>
      </c>
      <c r="K14" s="24"/>
      <c r="L14" s="28">
        <v>0</v>
      </c>
      <c r="M14" s="24"/>
      <c r="N14" s="28">
        <v>0</v>
      </c>
      <c r="O14" s="24"/>
      <c r="P14" s="28">
        <v>-500000</v>
      </c>
      <c r="Q14" s="24"/>
      <c r="R14" s="28">
        <v>20114601771</v>
      </c>
      <c r="S14" s="24"/>
      <c r="T14" s="28">
        <v>1899999</v>
      </c>
      <c r="U14" s="24"/>
      <c r="V14" s="28">
        <v>45620</v>
      </c>
      <c r="W14" s="24"/>
      <c r="X14" s="28">
        <v>39745878982</v>
      </c>
      <c r="Y14" s="24"/>
      <c r="Z14" s="28">
        <v>86162220551.438995</v>
      </c>
      <c r="AA14" s="24"/>
      <c r="AB14" s="36">
        <f t="shared" si="0"/>
        <v>3.1063148019426317</v>
      </c>
    </row>
    <row r="15" spans="1:28" ht="21.75" customHeight="1" x14ac:dyDescent="0.2">
      <c r="A15" s="17" t="s">
        <v>25</v>
      </c>
      <c r="B15" s="17"/>
      <c r="C15" s="17"/>
      <c r="E15" s="27">
        <v>27150000</v>
      </c>
      <c r="F15" s="27"/>
      <c r="G15" s="24"/>
      <c r="H15" s="28">
        <v>158175425871</v>
      </c>
      <c r="I15" s="24"/>
      <c r="J15" s="28">
        <v>221575236075</v>
      </c>
      <c r="K15" s="24"/>
      <c r="L15" s="28">
        <v>0</v>
      </c>
      <c r="M15" s="24"/>
      <c r="N15" s="28">
        <v>0</v>
      </c>
      <c r="O15" s="24"/>
      <c r="P15" s="28">
        <v>-3800000</v>
      </c>
      <c r="Q15" s="24"/>
      <c r="R15" s="28">
        <v>26932790794</v>
      </c>
      <c r="S15" s="24"/>
      <c r="T15" s="28">
        <v>23350000</v>
      </c>
      <c r="U15" s="24"/>
      <c r="V15" s="28">
        <v>6156</v>
      </c>
      <c r="W15" s="24"/>
      <c r="X15" s="28">
        <v>136036692231</v>
      </c>
      <c r="Y15" s="24"/>
      <c r="Z15" s="28">
        <v>142887331530</v>
      </c>
      <c r="AA15" s="24"/>
      <c r="AB15" s="36">
        <f t="shared" si="0"/>
        <v>5.1513648336946245</v>
      </c>
    </row>
    <row r="16" spans="1:28" ht="21.75" customHeight="1" x14ac:dyDescent="0.2">
      <c r="A16" s="17" t="s">
        <v>26</v>
      </c>
      <c r="B16" s="17"/>
      <c r="C16" s="17"/>
      <c r="E16" s="27">
        <v>200000</v>
      </c>
      <c r="F16" s="27"/>
      <c r="G16" s="24"/>
      <c r="H16" s="28">
        <v>5424921360</v>
      </c>
      <c r="I16" s="24"/>
      <c r="J16" s="28">
        <v>6033883500</v>
      </c>
      <c r="K16" s="24"/>
      <c r="L16" s="28">
        <v>0</v>
      </c>
      <c r="M16" s="24"/>
      <c r="N16" s="28">
        <v>0</v>
      </c>
      <c r="O16" s="24"/>
      <c r="P16" s="28">
        <v>0</v>
      </c>
      <c r="Q16" s="24"/>
      <c r="R16" s="28">
        <v>0</v>
      </c>
      <c r="S16" s="24"/>
      <c r="T16" s="28">
        <v>200000</v>
      </c>
      <c r="U16" s="24"/>
      <c r="V16" s="28">
        <v>35250</v>
      </c>
      <c r="W16" s="24"/>
      <c r="X16" s="28">
        <v>5424921360</v>
      </c>
      <c r="Y16" s="24"/>
      <c r="Z16" s="28">
        <v>7008052500</v>
      </c>
      <c r="AA16" s="24"/>
      <c r="AB16" s="36">
        <f t="shared" si="0"/>
        <v>0.25265385541618907</v>
      </c>
    </row>
    <row r="17" spans="1:28" ht="21.75" customHeight="1" x14ac:dyDescent="0.2">
      <c r="A17" s="17" t="s">
        <v>27</v>
      </c>
      <c r="B17" s="17"/>
      <c r="C17" s="17"/>
      <c r="E17" s="27">
        <v>12957177</v>
      </c>
      <c r="F17" s="27"/>
      <c r="G17" s="24"/>
      <c r="H17" s="28">
        <v>61103847427</v>
      </c>
      <c r="I17" s="24"/>
      <c r="J17" s="28">
        <v>112700715722.438</v>
      </c>
      <c r="K17" s="24"/>
      <c r="L17" s="28">
        <v>0</v>
      </c>
      <c r="M17" s="24"/>
      <c r="N17" s="28">
        <v>0</v>
      </c>
      <c r="O17" s="24"/>
      <c r="P17" s="28">
        <v>0</v>
      </c>
      <c r="Q17" s="24"/>
      <c r="R17" s="28">
        <v>0</v>
      </c>
      <c r="S17" s="24"/>
      <c r="T17" s="28">
        <v>12957177</v>
      </c>
      <c r="U17" s="24"/>
      <c r="V17" s="28">
        <v>7230</v>
      </c>
      <c r="W17" s="24"/>
      <c r="X17" s="28">
        <v>61103847427</v>
      </c>
      <c r="Y17" s="24"/>
      <c r="Z17" s="28">
        <v>93122991391.225494</v>
      </c>
      <c r="AA17" s="24"/>
      <c r="AB17" s="36">
        <f t="shared" si="0"/>
        <v>3.3572640620032042</v>
      </c>
    </row>
    <row r="18" spans="1:28" ht="21.75" customHeight="1" x14ac:dyDescent="0.2">
      <c r="A18" s="17" t="s">
        <v>28</v>
      </c>
      <c r="B18" s="17"/>
      <c r="C18" s="17"/>
      <c r="E18" s="27">
        <v>6890032</v>
      </c>
      <c r="F18" s="27"/>
      <c r="G18" s="24"/>
      <c r="H18" s="28">
        <v>87422691019</v>
      </c>
      <c r="I18" s="24"/>
      <c r="J18" s="28">
        <v>91845576911.735992</v>
      </c>
      <c r="K18" s="24"/>
      <c r="L18" s="28">
        <v>0</v>
      </c>
      <c r="M18" s="24"/>
      <c r="N18" s="28">
        <v>0</v>
      </c>
      <c r="O18" s="24"/>
      <c r="P18" s="28">
        <v>0</v>
      </c>
      <c r="Q18" s="24"/>
      <c r="R18" s="28">
        <v>0</v>
      </c>
      <c r="S18" s="24"/>
      <c r="T18" s="28">
        <v>6890032</v>
      </c>
      <c r="U18" s="24"/>
      <c r="V18" s="28">
        <v>11950</v>
      </c>
      <c r="W18" s="24"/>
      <c r="X18" s="28">
        <v>87422691019</v>
      </c>
      <c r="Y18" s="24"/>
      <c r="Z18" s="28">
        <v>81845983899.720001</v>
      </c>
      <c r="AA18" s="24"/>
      <c r="AB18" s="36">
        <f t="shared" si="0"/>
        <v>2.9507061173693545</v>
      </c>
    </row>
    <row r="19" spans="1:28" ht="21.75" customHeight="1" x14ac:dyDescent="0.2">
      <c r="A19" s="17" t="s">
        <v>29</v>
      </c>
      <c r="B19" s="17"/>
      <c r="C19" s="17"/>
      <c r="E19" s="27">
        <v>2293511</v>
      </c>
      <c r="F19" s="27"/>
      <c r="G19" s="24"/>
      <c r="H19" s="28">
        <v>70934156792</v>
      </c>
      <c r="I19" s="24"/>
      <c r="J19" s="28">
        <v>70425017788.999496</v>
      </c>
      <c r="K19" s="24"/>
      <c r="L19" s="28">
        <v>0</v>
      </c>
      <c r="M19" s="24"/>
      <c r="N19" s="28">
        <v>0</v>
      </c>
      <c r="O19" s="24"/>
      <c r="P19" s="28">
        <v>0</v>
      </c>
      <c r="Q19" s="24"/>
      <c r="R19" s="28">
        <v>0</v>
      </c>
      <c r="S19" s="24"/>
      <c r="T19" s="28">
        <v>2293511</v>
      </c>
      <c r="U19" s="24"/>
      <c r="V19" s="28">
        <v>29370</v>
      </c>
      <c r="W19" s="24"/>
      <c r="X19" s="28">
        <v>70934156792</v>
      </c>
      <c r="Y19" s="24"/>
      <c r="Z19" s="28">
        <v>66959623582.483498</v>
      </c>
      <c r="AA19" s="24"/>
      <c r="AB19" s="36">
        <f t="shared" si="0"/>
        <v>2.4140240181321748</v>
      </c>
    </row>
    <row r="20" spans="1:28" ht="21.75" customHeight="1" x14ac:dyDescent="0.2">
      <c r="A20" s="17" t="s">
        <v>30</v>
      </c>
      <c r="B20" s="17"/>
      <c r="C20" s="17"/>
      <c r="E20" s="27">
        <v>14541989</v>
      </c>
      <c r="F20" s="27"/>
      <c r="G20" s="24"/>
      <c r="H20" s="28">
        <v>74523828149</v>
      </c>
      <c r="I20" s="24"/>
      <c r="J20" s="28">
        <v>163491299711.23999</v>
      </c>
      <c r="K20" s="24"/>
      <c r="L20" s="28">
        <v>0</v>
      </c>
      <c r="M20" s="24"/>
      <c r="N20" s="28">
        <v>0</v>
      </c>
      <c r="O20" s="24"/>
      <c r="P20" s="28">
        <v>-200000</v>
      </c>
      <c r="Q20" s="24"/>
      <c r="R20" s="28">
        <v>2011957210</v>
      </c>
      <c r="S20" s="24"/>
      <c r="T20" s="28">
        <v>14341989</v>
      </c>
      <c r="U20" s="24"/>
      <c r="V20" s="28">
        <v>11370</v>
      </c>
      <c r="W20" s="24"/>
      <c r="X20" s="28">
        <v>73498881312</v>
      </c>
      <c r="Y20" s="24"/>
      <c r="Z20" s="28">
        <v>162098157861.16699</v>
      </c>
      <c r="AA20" s="24"/>
      <c r="AB20" s="36">
        <f t="shared" si="0"/>
        <v>5.8439523019392166</v>
      </c>
    </row>
    <row r="21" spans="1:28" ht="21.75" customHeight="1" x14ac:dyDescent="0.2">
      <c r="A21" s="17" t="s">
        <v>31</v>
      </c>
      <c r="B21" s="17"/>
      <c r="C21" s="17"/>
      <c r="E21" s="27">
        <v>13360388</v>
      </c>
      <c r="F21" s="27"/>
      <c r="G21" s="24"/>
      <c r="H21" s="28">
        <v>68569778938</v>
      </c>
      <c r="I21" s="24"/>
      <c r="J21" s="28">
        <v>124707591762.246</v>
      </c>
      <c r="K21" s="24"/>
      <c r="L21" s="28">
        <v>0</v>
      </c>
      <c r="M21" s="24"/>
      <c r="N21" s="28">
        <v>0</v>
      </c>
      <c r="O21" s="24"/>
      <c r="P21" s="28">
        <v>0</v>
      </c>
      <c r="Q21" s="24"/>
      <c r="R21" s="28">
        <v>0</v>
      </c>
      <c r="S21" s="24"/>
      <c r="T21" s="28">
        <v>13360388</v>
      </c>
      <c r="U21" s="24"/>
      <c r="V21" s="28">
        <v>7450</v>
      </c>
      <c r="W21" s="24"/>
      <c r="X21" s="28">
        <v>68569778938</v>
      </c>
      <c r="Y21" s="24"/>
      <c r="Z21" s="28">
        <v>98942658000.929993</v>
      </c>
      <c r="AA21" s="24"/>
      <c r="AB21" s="36">
        <f t="shared" si="0"/>
        <v>3.56707430617285</v>
      </c>
    </row>
    <row r="22" spans="1:28" ht="21.75" customHeight="1" x14ac:dyDescent="0.2">
      <c r="A22" s="17" t="s">
        <v>32</v>
      </c>
      <c r="B22" s="17"/>
      <c r="C22" s="17"/>
      <c r="E22" s="27">
        <v>19196000</v>
      </c>
      <c r="F22" s="27"/>
      <c r="G22" s="24"/>
      <c r="H22" s="28">
        <v>105110120013</v>
      </c>
      <c r="I22" s="24"/>
      <c r="J22" s="28">
        <v>113536613610</v>
      </c>
      <c r="K22" s="24"/>
      <c r="L22" s="28">
        <v>0</v>
      </c>
      <c r="M22" s="24"/>
      <c r="N22" s="28">
        <v>0</v>
      </c>
      <c r="O22" s="24"/>
      <c r="P22" s="28">
        <v>-4000000</v>
      </c>
      <c r="Q22" s="24"/>
      <c r="R22" s="28">
        <v>21391956116</v>
      </c>
      <c r="S22" s="24"/>
      <c r="T22" s="28">
        <v>15196000</v>
      </c>
      <c r="U22" s="24"/>
      <c r="V22" s="28">
        <v>5320</v>
      </c>
      <c r="W22" s="24"/>
      <c r="X22" s="28">
        <v>83207615327</v>
      </c>
      <c r="Y22" s="24"/>
      <c r="Z22" s="28">
        <v>80361705816</v>
      </c>
      <c r="AA22" s="24"/>
      <c r="AB22" s="36">
        <f t="shared" si="0"/>
        <v>2.8971950199051713</v>
      </c>
    </row>
    <row r="23" spans="1:28" ht="21.75" customHeight="1" x14ac:dyDescent="0.2">
      <c r="A23" s="17" t="s">
        <v>33</v>
      </c>
      <c r="B23" s="17"/>
      <c r="C23" s="17"/>
      <c r="E23" s="27">
        <v>5735907</v>
      </c>
      <c r="F23" s="27"/>
      <c r="G23" s="24"/>
      <c r="H23" s="28">
        <v>112029098168</v>
      </c>
      <c r="I23" s="24"/>
      <c r="J23" s="28">
        <v>125097017072.49899</v>
      </c>
      <c r="K23" s="24"/>
      <c r="L23" s="28">
        <v>0</v>
      </c>
      <c r="M23" s="24"/>
      <c r="N23" s="28">
        <v>0</v>
      </c>
      <c r="O23" s="24"/>
      <c r="P23" s="28">
        <v>0</v>
      </c>
      <c r="Q23" s="24"/>
      <c r="R23" s="28">
        <v>0</v>
      </c>
      <c r="S23" s="24"/>
      <c r="T23" s="28">
        <v>5735907</v>
      </c>
      <c r="U23" s="24"/>
      <c r="V23" s="28">
        <v>20050</v>
      </c>
      <c r="W23" s="24"/>
      <c r="X23" s="28">
        <v>112029098168</v>
      </c>
      <c r="Y23" s="24"/>
      <c r="Z23" s="28">
        <v>114320655984.66701</v>
      </c>
      <c r="AA23" s="24"/>
      <c r="AB23" s="36">
        <f t="shared" si="0"/>
        <v>4.1214808947612696</v>
      </c>
    </row>
    <row r="24" spans="1:28" ht="21.75" customHeight="1" x14ac:dyDescent="0.2">
      <c r="A24" s="17" t="s">
        <v>34</v>
      </c>
      <c r="B24" s="17"/>
      <c r="C24" s="17"/>
      <c r="E24" s="27">
        <v>1260362</v>
      </c>
      <c r="F24" s="27"/>
      <c r="G24" s="24"/>
      <c r="H24" s="28">
        <v>70136037296</v>
      </c>
      <c r="I24" s="24"/>
      <c r="J24" s="28">
        <v>150080440334.319</v>
      </c>
      <c r="K24" s="24"/>
      <c r="L24" s="28">
        <v>0</v>
      </c>
      <c r="M24" s="24"/>
      <c r="N24" s="28">
        <v>0</v>
      </c>
      <c r="O24" s="24"/>
      <c r="P24" s="28">
        <v>0</v>
      </c>
      <c r="Q24" s="24"/>
      <c r="R24" s="28">
        <v>0</v>
      </c>
      <c r="S24" s="24"/>
      <c r="T24" s="28">
        <v>1260362</v>
      </c>
      <c r="U24" s="24"/>
      <c r="V24" s="28">
        <v>128490</v>
      </c>
      <c r="W24" s="24"/>
      <c r="X24" s="28">
        <v>70136037296</v>
      </c>
      <c r="Y24" s="24"/>
      <c r="Z24" s="28">
        <v>160980347095.38901</v>
      </c>
      <c r="AA24" s="24"/>
      <c r="AB24" s="36">
        <f t="shared" si="0"/>
        <v>5.8036530605166483</v>
      </c>
    </row>
    <row r="25" spans="1:28" ht="21.75" customHeight="1" x14ac:dyDescent="0.2">
      <c r="A25" s="17" t="s">
        <v>35</v>
      </c>
      <c r="B25" s="17"/>
      <c r="C25" s="17"/>
      <c r="E25" s="27">
        <v>711458</v>
      </c>
      <c r="F25" s="27"/>
      <c r="G25" s="24"/>
      <c r="H25" s="28">
        <v>48714893547</v>
      </c>
      <c r="I25" s="24"/>
      <c r="J25" s="28">
        <v>84492149830.802994</v>
      </c>
      <c r="K25" s="24"/>
      <c r="L25" s="28">
        <v>0</v>
      </c>
      <c r="M25" s="24"/>
      <c r="N25" s="28">
        <v>0</v>
      </c>
      <c r="O25" s="24"/>
      <c r="P25" s="28">
        <v>0</v>
      </c>
      <c r="Q25" s="24"/>
      <c r="R25" s="28">
        <v>0</v>
      </c>
      <c r="S25" s="24"/>
      <c r="T25" s="28">
        <v>711458</v>
      </c>
      <c r="U25" s="24"/>
      <c r="V25" s="28">
        <v>122190</v>
      </c>
      <c r="W25" s="24"/>
      <c r="X25" s="28">
        <v>48714893547</v>
      </c>
      <c r="Y25" s="24"/>
      <c r="Z25" s="28">
        <v>86415801354.531006</v>
      </c>
      <c r="AA25" s="24"/>
      <c r="AB25" s="36">
        <f t="shared" si="0"/>
        <v>3.1154568806529053</v>
      </c>
    </row>
    <row r="26" spans="1:28" ht="21.75" customHeight="1" x14ac:dyDescent="0.2">
      <c r="A26" s="17" t="s">
        <v>36</v>
      </c>
      <c r="B26" s="17"/>
      <c r="C26" s="17"/>
      <c r="E26" s="27">
        <v>24699999</v>
      </c>
      <c r="F26" s="27"/>
      <c r="G26" s="24"/>
      <c r="H26" s="28">
        <v>55184287583</v>
      </c>
      <c r="I26" s="24"/>
      <c r="J26" s="28">
        <v>75991640248.415298</v>
      </c>
      <c r="K26" s="24"/>
      <c r="L26" s="28">
        <v>0</v>
      </c>
      <c r="M26" s="24"/>
      <c r="N26" s="28">
        <v>0</v>
      </c>
      <c r="O26" s="24"/>
      <c r="P26" s="28">
        <v>0</v>
      </c>
      <c r="Q26" s="24"/>
      <c r="R26" s="28">
        <v>0</v>
      </c>
      <c r="S26" s="24"/>
      <c r="T26" s="28">
        <v>24699999</v>
      </c>
      <c r="U26" s="24"/>
      <c r="V26" s="28">
        <v>3207</v>
      </c>
      <c r="W26" s="24"/>
      <c r="X26" s="28">
        <v>55184287583</v>
      </c>
      <c r="Y26" s="24"/>
      <c r="Z26" s="28">
        <v>78741580057.081604</v>
      </c>
      <c r="AA26" s="24"/>
      <c r="AB26" s="36">
        <f t="shared" si="0"/>
        <v>2.8387863508420028</v>
      </c>
    </row>
    <row r="27" spans="1:28" ht="21.75" customHeight="1" x14ac:dyDescent="0.2">
      <c r="A27" s="17" t="s">
        <v>37</v>
      </c>
      <c r="B27" s="17"/>
      <c r="C27" s="17"/>
      <c r="E27" s="27">
        <v>1500000</v>
      </c>
      <c r="F27" s="27"/>
      <c r="G27" s="24"/>
      <c r="H27" s="28">
        <v>3918554819</v>
      </c>
      <c r="I27" s="24"/>
      <c r="J27" s="28">
        <v>7231713750</v>
      </c>
      <c r="K27" s="24"/>
      <c r="L27" s="28">
        <v>0</v>
      </c>
      <c r="M27" s="24"/>
      <c r="N27" s="28">
        <v>0</v>
      </c>
      <c r="O27" s="24"/>
      <c r="P27" s="28">
        <v>0</v>
      </c>
      <c r="Q27" s="24"/>
      <c r="R27" s="28">
        <v>0</v>
      </c>
      <c r="S27" s="24"/>
      <c r="T27" s="28">
        <v>1500000</v>
      </c>
      <c r="U27" s="24"/>
      <c r="V27" s="28">
        <v>4076</v>
      </c>
      <c r="W27" s="24"/>
      <c r="X27" s="28">
        <v>3918554819</v>
      </c>
      <c r="Y27" s="24"/>
      <c r="Z27" s="28">
        <v>6077621700</v>
      </c>
      <c r="AA27" s="24"/>
      <c r="AB27" s="36">
        <f t="shared" si="0"/>
        <v>0.21911002439923122</v>
      </c>
    </row>
    <row r="28" spans="1:28" ht="21.75" customHeight="1" x14ac:dyDescent="0.2">
      <c r="A28" s="17" t="s">
        <v>38</v>
      </c>
      <c r="B28" s="17"/>
      <c r="C28" s="17"/>
      <c r="E28" s="27">
        <v>7123249</v>
      </c>
      <c r="F28" s="27"/>
      <c r="G28" s="24"/>
      <c r="H28" s="28">
        <v>39402353425</v>
      </c>
      <c r="I28" s="24"/>
      <c r="J28" s="28">
        <v>53814579080.220001</v>
      </c>
      <c r="K28" s="24"/>
      <c r="L28" s="28">
        <v>0</v>
      </c>
      <c r="M28" s="24"/>
      <c r="N28" s="28">
        <v>0</v>
      </c>
      <c r="O28" s="24"/>
      <c r="P28" s="28">
        <v>0</v>
      </c>
      <c r="Q28" s="24"/>
      <c r="R28" s="28">
        <v>0</v>
      </c>
      <c r="S28" s="24"/>
      <c r="T28" s="28">
        <v>7123249</v>
      </c>
      <c r="U28" s="24"/>
      <c r="V28" s="28">
        <v>6390</v>
      </c>
      <c r="W28" s="24"/>
      <c r="X28" s="28">
        <v>39402353425</v>
      </c>
      <c r="Y28" s="24"/>
      <c r="Z28" s="28">
        <v>45246731621.3955</v>
      </c>
      <c r="AA28" s="24"/>
      <c r="AB28" s="36">
        <f t="shared" si="0"/>
        <v>1.6312322416430485</v>
      </c>
    </row>
    <row r="29" spans="1:28" ht="21.75" customHeight="1" x14ac:dyDescent="0.2">
      <c r="A29" s="17" t="s">
        <v>39</v>
      </c>
      <c r="B29" s="17"/>
      <c r="C29" s="17"/>
      <c r="E29" s="27">
        <v>1717452</v>
      </c>
      <c r="F29" s="27"/>
      <c r="G29" s="24"/>
      <c r="H29" s="28">
        <v>16702183339</v>
      </c>
      <c r="I29" s="24"/>
      <c r="J29" s="28">
        <v>26206029015.209999</v>
      </c>
      <c r="K29" s="24"/>
      <c r="L29" s="28">
        <v>0</v>
      </c>
      <c r="M29" s="24"/>
      <c r="N29" s="28">
        <v>0</v>
      </c>
      <c r="O29" s="24"/>
      <c r="P29" s="28">
        <v>0</v>
      </c>
      <c r="Q29" s="24"/>
      <c r="R29" s="28">
        <v>0</v>
      </c>
      <c r="S29" s="24"/>
      <c r="T29" s="28">
        <v>1717452</v>
      </c>
      <c r="U29" s="24"/>
      <c r="V29" s="28">
        <v>12600</v>
      </c>
      <c r="W29" s="24"/>
      <c r="X29" s="28">
        <v>16702183339</v>
      </c>
      <c r="Y29" s="24"/>
      <c r="Z29" s="28">
        <v>21511137823.560001</v>
      </c>
      <c r="AA29" s="24"/>
      <c r="AB29" s="36">
        <f t="shared" si="0"/>
        <v>0.77551814937337371</v>
      </c>
    </row>
    <row r="30" spans="1:28" ht="21.75" customHeight="1" x14ac:dyDescent="0.2">
      <c r="A30" s="17" t="s">
        <v>40</v>
      </c>
      <c r="B30" s="17"/>
      <c r="C30" s="17"/>
      <c r="E30" s="27">
        <v>58690851</v>
      </c>
      <c r="F30" s="27"/>
      <c r="G30" s="24"/>
      <c r="H30" s="28">
        <v>124716368201</v>
      </c>
      <c r="I30" s="24"/>
      <c r="J30" s="28">
        <v>204079058247.052</v>
      </c>
      <c r="K30" s="24"/>
      <c r="L30" s="28">
        <v>0</v>
      </c>
      <c r="M30" s="24"/>
      <c r="N30" s="28">
        <v>0</v>
      </c>
      <c r="O30" s="24"/>
      <c r="P30" s="28">
        <v>-7200000</v>
      </c>
      <c r="Q30" s="24"/>
      <c r="R30" s="28">
        <v>22489387333</v>
      </c>
      <c r="S30" s="24"/>
      <c r="T30" s="28">
        <v>51490851</v>
      </c>
      <c r="U30" s="24"/>
      <c r="V30" s="28">
        <v>3153</v>
      </c>
      <c r="W30" s="24"/>
      <c r="X30" s="28">
        <v>109416575550</v>
      </c>
      <c r="Y30" s="24"/>
      <c r="Z30" s="28">
        <v>161384666816.44199</v>
      </c>
      <c r="AA30" s="24"/>
      <c r="AB30" s="36">
        <f t="shared" si="0"/>
        <v>5.8182295689467489</v>
      </c>
    </row>
    <row r="31" spans="1:28" ht="21.75" customHeight="1" x14ac:dyDescent="0.2">
      <c r="A31" s="17" t="s">
        <v>41</v>
      </c>
      <c r="B31" s="17"/>
      <c r="C31" s="17"/>
      <c r="E31" s="27">
        <v>5932246</v>
      </c>
      <c r="F31" s="27"/>
      <c r="G31" s="24"/>
      <c r="H31" s="28">
        <v>55090078889</v>
      </c>
      <c r="I31" s="24"/>
      <c r="J31" s="28">
        <v>52246969347.617996</v>
      </c>
      <c r="K31" s="24"/>
      <c r="L31" s="28">
        <v>0</v>
      </c>
      <c r="M31" s="24"/>
      <c r="N31" s="28">
        <v>0</v>
      </c>
      <c r="O31" s="24"/>
      <c r="P31" s="28">
        <v>0</v>
      </c>
      <c r="Q31" s="24"/>
      <c r="R31" s="28">
        <v>0</v>
      </c>
      <c r="S31" s="24"/>
      <c r="T31" s="28">
        <v>5932246</v>
      </c>
      <c r="U31" s="24"/>
      <c r="V31" s="28">
        <v>8090</v>
      </c>
      <c r="W31" s="24"/>
      <c r="X31" s="28">
        <v>55090078889</v>
      </c>
      <c r="Y31" s="24"/>
      <c r="Z31" s="28">
        <v>47706318512.667</v>
      </c>
      <c r="AA31" s="24"/>
      <c r="AB31" s="36">
        <f t="shared" si="0"/>
        <v>1.7199051091495152</v>
      </c>
    </row>
    <row r="32" spans="1:28" ht="21.75" customHeight="1" x14ac:dyDescent="0.2">
      <c r="A32" s="17" t="s">
        <v>42</v>
      </c>
      <c r="B32" s="17"/>
      <c r="C32" s="17"/>
      <c r="E32" s="27">
        <v>34753248</v>
      </c>
      <c r="F32" s="27"/>
      <c r="G32" s="24"/>
      <c r="H32" s="28">
        <v>60676750364</v>
      </c>
      <c r="I32" s="24"/>
      <c r="J32" s="28">
        <v>44150383770.883202</v>
      </c>
      <c r="K32" s="24"/>
      <c r="L32" s="28">
        <v>0</v>
      </c>
      <c r="M32" s="24"/>
      <c r="N32" s="28">
        <v>0</v>
      </c>
      <c r="O32" s="24"/>
      <c r="P32" s="28">
        <v>-34753248</v>
      </c>
      <c r="Q32" s="24"/>
      <c r="R32" s="28">
        <v>40630324207</v>
      </c>
      <c r="S32" s="24"/>
      <c r="T32" s="28">
        <v>0</v>
      </c>
      <c r="U32" s="24"/>
      <c r="V32" s="28">
        <v>0</v>
      </c>
      <c r="W32" s="24"/>
      <c r="X32" s="28">
        <v>0</v>
      </c>
      <c r="Y32" s="24"/>
      <c r="Z32" s="28">
        <v>0</v>
      </c>
      <c r="AA32" s="24"/>
      <c r="AB32" s="36">
        <f t="shared" si="0"/>
        <v>0</v>
      </c>
    </row>
    <row r="33" spans="1:28" ht="21.75" customHeight="1" x14ac:dyDescent="0.2">
      <c r="A33" s="17" t="s">
        <v>43</v>
      </c>
      <c r="B33" s="17"/>
      <c r="C33" s="17"/>
      <c r="E33" s="27">
        <v>13200000</v>
      </c>
      <c r="F33" s="27"/>
      <c r="G33" s="24"/>
      <c r="H33" s="28">
        <v>51456047930</v>
      </c>
      <c r="I33" s="24"/>
      <c r="J33" s="28">
        <v>52656418980</v>
      </c>
      <c r="K33" s="24"/>
      <c r="L33" s="28">
        <v>0</v>
      </c>
      <c r="M33" s="24"/>
      <c r="N33" s="28">
        <v>0</v>
      </c>
      <c r="O33" s="24"/>
      <c r="P33" s="28">
        <v>0</v>
      </c>
      <c r="Q33" s="24"/>
      <c r="R33" s="28">
        <v>0</v>
      </c>
      <c r="S33" s="24"/>
      <c r="T33" s="28">
        <v>13200000</v>
      </c>
      <c r="U33" s="24"/>
      <c r="V33" s="28">
        <v>3478</v>
      </c>
      <c r="W33" s="24"/>
      <c r="X33" s="28">
        <v>51456047930</v>
      </c>
      <c r="Y33" s="24"/>
      <c r="Z33" s="28">
        <v>45636437880</v>
      </c>
      <c r="AA33" s="24"/>
      <c r="AB33" s="36">
        <f t="shared" si="0"/>
        <v>1.6452819064702233</v>
      </c>
    </row>
    <row r="34" spans="1:28" ht="21.75" customHeight="1" x14ac:dyDescent="0.2">
      <c r="A34" s="17" t="s">
        <v>44</v>
      </c>
      <c r="B34" s="17"/>
      <c r="C34" s="17"/>
      <c r="E34" s="27">
        <v>29274421</v>
      </c>
      <c r="F34" s="27"/>
      <c r="G34" s="24"/>
      <c r="H34" s="28">
        <v>57252440863</v>
      </c>
      <c r="I34" s="24"/>
      <c r="J34" s="28">
        <v>67105149277.785301</v>
      </c>
      <c r="K34" s="24"/>
      <c r="L34" s="28">
        <v>0</v>
      </c>
      <c r="M34" s="24"/>
      <c r="N34" s="28">
        <v>0</v>
      </c>
      <c r="O34" s="24"/>
      <c r="P34" s="28">
        <v>0</v>
      </c>
      <c r="Q34" s="24"/>
      <c r="R34" s="28">
        <v>0</v>
      </c>
      <c r="S34" s="24"/>
      <c r="T34" s="28">
        <v>29274421</v>
      </c>
      <c r="U34" s="24"/>
      <c r="V34" s="28">
        <v>1954</v>
      </c>
      <c r="W34" s="24"/>
      <c r="X34" s="28">
        <v>57252440863</v>
      </c>
      <c r="Y34" s="24"/>
      <c r="Z34" s="28">
        <v>56861865433.127701</v>
      </c>
      <c r="AA34" s="24"/>
      <c r="AB34" s="36">
        <f t="shared" si="0"/>
        <v>2.0499802945021095</v>
      </c>
    </row>
    <row r="35" spans="1:28" ht="21.75" customHeight="1" x14ac:dyDescent="0.2">
      <c r="A35" s="17" t="s">
        <v>45</v>
      </c>
      <c r="B35" s="17"/>
      <c r="C35" s="17"/>
      <c r="E35" s="27">
        <v>3000000</v>
      </c>
      <c r="F35" s="27"/>
      <c r="G35" s="24"/>
      <c r="H35" s="28">
        <v>51019281531</v>
      </c>
      <c r="I35" s="24"/>
      <c r="J35" s="28">
        <v>51886427850</v>
      </c>
      <c r="K35" s="24"/>
      <c r="L35" s="28">
        <v>0</v>
      </c>
      <c r="M35" s="24"/>
      <c r="N35" s="28">
        <v>0</v>
      </c>
      <c r="O35" s="24"/>
      <c r="P35" s="28">
        <v>0</v>
      </c>
      <c r="Q35" s="24"/>
      <c r="R35" s="28">
        <v>0</v>
      </c>
      <c r="S35" s="24"/>
      <c r="T35" s="28">
        <v>3000000</v>
      </c>
      <c r="U35" s="24"/>
      <c r="V35" s="28">
        <v>17866</v>
      </c>
      <c r="W35" s="24"/>
      <c r="X35" s="28">
        <v>51019281531</v>
      </c>
      <c r="Y35" s="24"/>
      <c r="Z35" s="28">
        <v>53279091900</v>
      </c>
      <c r="AA35" s="24"/>
      <c r="AB35" s="36">
        <f t="shared" si="0"/>
        <v>1.9208143748364401</v>
      </c>
    </row>
    <row r="36" spans="1:28" ht="21.75" customHeight="1" x14ac:dyDescent="0.2">
      <c r="A36" s="17" t="s">
        <v>46</v>
      </c>
      <c r="B36" s="17"/>
      <c r="C36" s="17"/>
      <c r="E36" s="27">
        <v>3486088</v>
      </c>
      <c r="F36" s="27"/>
      <c r="G36" s="24"/>
      <c r="H36" s="28">
        <v>17967724039</v>
      </c>
      <c r="I36" s="24"/>
      <c r="J36" s="28">
        <v>49381177313.699997</v>
      </c>
      <c r="K36" s="24"/>
      <c r="L36" s="28">
        <v>0</v>
      </c>
      <c r="M36" s="24"/>
      <c r="N36" s="28">
        <v>0</v>
      </c>
      <c r="O36" s="24"/>
      <c r="P36" s="28">
        <v>0</v>
      </c>
      <c r="Q36" s="24"/>
      <c r="R36" s="28">
        <v>0</v>
      </c>
      <c r="S36" s="24"/>
      <c r="T36" s="28">
        <v>3486088</v>
      </c>
      <c r="U36" s="24"/>
      <c r="V36" s="28">
        <v>13780</v>
      </c>
      <c r="W36" s="24"/>
      <c r="X36" s="28">
        <v>17967724039</v>
      </c>
      <c r="Y36" s="24"/>
      <c r="Z36" s="28">
        <v>47752464790</v>
      </c>
      <c r="AA36" s="24"/>
      <c r="AB36" s="36">
        <f t="shared" si="0"/>
        <v>1.7215687717549661</v>
      </c>
    </row>
    <row r="37" spans="1:28" ht="21.75" customHeight="1" x14ac:dyDescent="0.2">
      <c r="A37" s="17" t="s">
        <v>47</v>
      </c>
      <c r="B37" s="17"/>
      <c r="C37" s="17"/>
      <c r="E37" s="27">
        <v>17500000</v>
      </c>
      <c r="F37" s="27"/>
      <c r="G37" s="24"/>
      <c r="H37" s="28">
        <v>52778512537</v>
      </c>
      <c r="I37" s="24"/>
      <c r="J37" s="28">
        <v>114812775000</v>
      </c>
      <c r="K37" s="24"/>
      <c r="L37" s="28">
        <v>0</v>
      </c>
      <c r="M37" s="24"/>
      <c r="N37" s="28">
        <v>0</v>
      </c>
      <c r="O37" s="24"/>
      <c r="P37" s="28">
        <v>-4000001</v>
      </c>
      <c r="Q37" s="24"/>
      <c r="R37" s="28">
        <v>24159391307</v>
      </c>
      <c r="S37" s="24"/>
      <c r="T37" s="28">
        <v>13499999</v>
      </c>
      <c r="U37" s="24"/>
      <c r="V37" s="28">
        <v>6750</v>
      </c>
      <c r="W37" s="24"/>
      <c r="X37" s="28">
        <v>40714849515</v>
      </c>
      <c r="Y37" s="24"/>
      <c r="Z37" s="28">
        <v>90582799540.162506</v>
      </c>
      <c r="AA37" s="24"/>
      <c r="AB37" s="36">
        <f t="shared" si="0"/>
        <v>3.2656852297002423</v>
      </c>
    </row>
    <row r="38" spans="1:28" ht="21.75" customHeight="1" x14ac:dyDescent="0.2">
      <c r="A38" s="17" t="s">
        <v>48</v>
      </c>
      <c r="B38" s="17"/>
      <c r="C38" s="17"/>
      <c r="E38" s="27">
        <v>4904893</v>
      </c>
      <c r="F38" s="27"/>
      <c r="G38" s="24"/>
      <c r="H38" s="28">
        <v>68039993858</v>
      </c>
      <c r="I38" s="24"/>
      <c r="J38" s="28">
        <v>90346885669.624496</v>
      </c>
      <c r="K38" s="24"/>
      <c r="L38" s="28">
        <v>0</v>
      </c>
      <c r="M38" s="24"/>
      <c r="N38" s="28">
        <v>0</v>
      </c>
      <c r="O38" s="24"/>
      <c r="P38" s="28">
        <v>0</v>
      </c>
      <c r="Q38" s="24"/>
      <c r="R38" s="28">
        <v>0</v>
      </c>
      <c r="S38" s="24"/>
      <c r="T38" s="28">
        <v>4904893</v>
      </c>
      <c r="U38" s="24"/>
      <c r="V38" s="28">
        <v>15050</v>
      </c>
      <c r="W38" s="24"/>
      <c r="X38" s="28">
        <v>68039993858</v>
      </c>
      <c r="Y38" s="24"/>
      <c r="Z38" s="28">
        <v>73379418744.082504</v>
      </c>
      <c r="AA38" s="24"/>
      <c r="AB38" s="36">
        <f t="shared" si="0"/>
        <v>2.6454700580355834</v>
      </c>
    </row>
    <row r="39" spans="1:28" ht="21.75" customHeight="1" x14ac:dyDescent="0.2">
      <c r="A39" s="17" t="s">
        <v>49</v>
      </c>
      <c r="B39" s="17"/>
      <c r="C39" s="17"/>
      <c r="E39" s="27">
        <v>7196401</v>
      </c>
      <c r="F39" s="27"/>
      <c r="G39" s="24"/>
      <c r="H39" s="28">
        <v>80422610234</v>
      </c>
      <c r="I39" s="24"/>
      <c r="J39" s="28">
        <f>82051590289.1535-12</f>
        <v>82051590277.153503</v>
      </c>
      <c r="K39" s="24"/>
      <c r="L39" s="28">
        <v>0</v>
      </c>
      <c r="M39" s="24"/>
      <c r="N39" s="28">
        <v>0</v>
      </c>
      <c r="O39" s="24"/>
      <c r="P39" s="28">
        <v>0</v>
      </c>
      <c r="Q39" s="24"/>
      <c r="R39" s="28">
        <v>0</v>
      </c>
      <c r="S39" s="24"/>
      <c r="T39" s="28">
        <v>7196401</v>
      </c>
      <c r="U39" s="24"/>
      <c r="V39" s="28">
        <v>10850</v>
      </c>
      <c r="W39" s="24"/>
      <c r="X39" s="28">
        <v>80422610234</v>
      </c>
      <c r="Y39" s="24"/>
      <c r="Z39" s="28">
        <v>77616369192.442505</v>
      </c>
      <c r="AA39" s="24"/>
      <c r="AB39" s="36">
        <f t="shared" si="0"/>
        <v>2.7982203215339672</v>
      </c>
    </row>
    <row r="40" spans="1:28" ht="21.75" customHeight="1" x14ac:dyDescent="0.2">
      <c r="A40" s="17" t="s">
        <v>50</v>
      </c>
      <c r="B40" s="17"/>
      <c r="C40" s="17"/>
      <c r="E40" s="27">
        <v>14200000</v>
      </c>
      <c r="F40" s="27"/>
      <c r="G40" s="24"/>
      <c r="H40" s="28">
        <v>58229576179</v>
      </c>
      <c r="I40" s="24"/>
      <c r="J40" s="28">
        <v>106572100500</v>
      </c>
      <c r="K40" s="24"/>
      <c r="L40" s="28">
        <v>0</v>
      </c>
      <c r="M40" s="24"/>
      <c r="N40" s="28">
        <v>0</v>
      </c>
      <c r="O40" s="24"/>
      <c r="P40" s="28">
        <v>0</v>
      </c>
      <c r="Q40" s="24"/>
      <c r="R40" s="28">
        <v>0</v>
      </c>
      <c r="S40" s="24"/>
      <c r="T40" s="28">
        <v>14200000</v>
      </c>
      <c r="U40" s="24"/>
      <c r="V40" s="28">
        <v>5860</v>
      </c>
      <c r="W40" s="24"/>
      <c r="X40" s="28">
        <v>58229576179</v>
      </c>
      <c r="Y40" s="24"/>
      <c r="Z40" s="28">
        <v>82716888600</v>
      </c>
      <c r="AA40" s="24"/>
      <c r="AB40" s="36">
        <f t="shared" si="0"/>
        <v>2.9821039172896349</v>
      </c>
    </row>
    <row r="41" spans="1:28" ht="21.75" customHeight="1" x14ac:dyDescent="0.2">
      <c r="A41" s="18" t="s">
        <v>51</v>
      </c>
      <c r="B41" s="18"/>
      <c r="C41" s="18"/>
      <c r="D41" s="8"/>
      <c r="E41" s="27">
        <v>6980000</v>
      </c>
      <c r="F41" s="34"/>
      <c r="G41" s="24"/>
      <c r="H41" s="30">
        <v>34133224267</v>
      </c>
      <c r="I41" s="24"/>
      <c r="J41" s="30">
        <v>75213003960</v>
      </c>
      <c r="K41" s="24"/>
      <c r="L41" s="35">
        <v>0</v>
      </c>
      <c r="M41" s="24"/>
      <c r="N41" s="30">
        <v>0</v>
      </c>
      <c r="O41" s="24"/>
      <c r="P41" s="30">
        <v>0</v>
      </c>
      <c r="Q41" s="24"/>
      <c r="R41" s="30">
        <v>0</v>
      </c>
      <c r="S41" s="24"/>
      <c r="T41" s="30">
        <v>6980000</v>
      </c>
      <c r="U41" s="24"/>
      <c r="V41" s="35">
        <v>8440</v>
      </c>
      <c r="W41" s="24"/>
      <c r="X41" s="30">
        <v>34133224267</v>
      </c>
      <c r="Y41" s="24"/>
      <c r="Z41" s="30">
        <v>58560678360</v>
      </c>
      <c r="AA41" s="24"/>
      <c r="AB41" s="36">
        <f t="shared" si="0"/>
        <v>2.1112257882544965</v>
      </c>
    </row>
    <row r="42" spans="1:28" ht="21.75" customHeight="1" x14ac:dyDescent="0.2">
      <c r="A42" s="19" t="s">
        <v>52</v>
      </c>
      <c r="B42" s="19"/>
      <c r="C42" s="19"/>
      <c r="D42" s="19"/>
      <c r="E42" s="24"/>
      <c r="F42" s="35">
        <v>361188606</v>
      </c>
      <c r="G42" s="24"/>
      <c r="H42" s="31">
        <v>2031680506601</v>
      </c>
      <c r="I42" s="24"/>
      <c r="J42" s="31">
        <f>SUM(J9:J41)</f>
        <v>2948361023276.7578</v>
      </c>
      <c r="K42" s="24"/>
      <c r="L42" s="35">
        <v>0</v>
      </c>
      <c r="M42" s="24"/>
      <c r="N42" s="31">
        <v>0</v>
      </c>
      <c r="O42" s="24"/>
      <c r="P42" s="31">
        <v>-61108633</v>
      </c>
      <c r="Q42" s="24"/>
      <c r="R42" s="31">
        <v>211440911405</v>
      </c>
      <c r="S42" s="24"/>
      <c r="T42" s="31">
        <v>300079973</v>
      </c>
      <c r="U42" s="24"/>
      <c r="V42" s="35"/>
      <c r="W42" s="24"/>
      <c r="X42" s="31">
        <v>1839491830143</v>
      </c>
      <c r="Y42" s="24"/>
      <c r="Z42" s="31">
        <f>SUM(Z9:Z41)</f>
        <v>2470073342618.4077</v>
      </c>
      <c r="AA42" s="24"/>
      <c r="AB42" s="32">
        <f>SUM(AB9:AB41)</f>
        <v>89.050924372112519</v>
      </c>
    </row>
    <row r="44" spans="1:28" x14ac:dyDescent="0.2">
      <c r="J44" s="33"/>
      <c r="Z44" s="33"/>
    </row>
    <row r="46" spans="1:28" x14ac:dyDescent="0.2">
      <c r="J46" s="33"/>
    </row>
    <row r="47" spans="1:28" x14ac:dyDescent="0.2">
      <c r="Z47" s="33"/>
    </row>
  </sheetData>
  <mergeCells count="80"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5"/>
  <sheetViews>
    <sheetView rightToLeft="1" workbookViewId="0">
      <selection activeCell="M20" sqref="M20:O25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5.8554687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.140625" bestFit="1" customWidth="1"/>
    <col min="14" max="14" width="1.28515625" customWidth="1"/>
    <col min="15" max="15" width="15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128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83</v>
      </c>
      <c r="C6" s="13" t="s">
        <v>99</v>
      </c>
      <c r="D6" s="13"/>
      <c r="E6" s="13"/>
      <c r="F6" s="13"/>
      <c r="G6" s="13"/>
      <c r="H6" s="13"/>
      <c r="I6" s="13"/>
      <c r="K6" s="13" t="s">
        <v>100</v>
      </c>
      <c r="L6" s="13"/>
      <c r="M6" s="13"/>
      <c r="N6" s="13"/>
      <c r="O6" s="13"/>
      <c r="P6" s="13"/>
      <c r="Q6" s="13"/>
      <c r="R6" s="13"/>
    </row>
    <row r="7" spans="1:18" ht="29.1" customHeight="1" x14ac:dyDescent="0.2">
      <c r="A7" s="13"/>
      <c r="C7" s="10" t="s">
        <v>13</v>
      </c>
      <c r="D7" s="3"/>
      <c r="E7" s="10" t="s">
        <v>129</v>
      </c>
      <c r="F7" s="3"/>
      <c r="G7" s="10" t="s">
        <v>130</v>
      </c>
      <c r="H7" s="3"/>
      <c r="I7" s="10" t="s">
        <v>131</v>
      </c>
      <c r="K7" s="10" t="s">
        <v>13</v>
      </c>
      <c r="L7" s="3"/>
      <c r="M7" s="10" t="s">
        <v>129</v>
      </c>
      <c r="N7" s="3"/>
      <c r="O7" s="10" t="s">
        <v>130</v>
      </c>
      <c r="P7" s="3"/>
      <c r="Q7" s="22" t="s">
        <v>131</v>
      </c>
      <c r="R7" s="22"/>
    </row>
    <row r="8" spans="1:18" ht="21.75" customHeight="1" x14ac:dyDescent="0.2">
      <c r="A8" s="5" t="s">
        <v>22</v>
      </c>
      <c r="C8" s="25">
        <v>90117</v>
      </c>
      <c r="D8" s="24"/>
      <c r="E8" s="25">
        <v>21741261104</v>
      </c>
      <c r="F8" s="24"/>
      <c r="G8" s="25">
        <v>23984364420</v>
      </c>
      <c r="H8" s="24"/>
      <c r="I8" s="25">
        <v>-2243103316</v>
      </c>
      <c r="J8" s="24"/>
      <c r="K8" s="25">
        <v>90117</v>
      </c>
      <c r="L8" s="24"/>
      <c r="M8" s="25">
        <v>21741261104</v>
      </c>
      <c r="N8" s="24"/>
      <c r="O8" s="25">
        <v>23984364420</v>
      </c>
      <c r="P8" s="24"/>
      <c r="Q8" s="23">
        <v>-2243103316</v>
      </c>
      <c r="R8" s="23"/>
    </row>
    <row r="9" spans="1:18" ht="21.75" customHeight="1" x14ac:dyDescent="0.2">
      <c r="A9" s="6" t="s">
        <v>25</v>
      </c>
      <c r="C9" s="28">
        <v>3800000</v>
      </c>
      <c r="D9" s="24"/>
      <c r="E9" s="28">
        <v>26932790794</v>
      </c>
      <c r="F9" s="24"/>
      <c r="G9" s="28">
        <v>31012371859</v>
      </c>
      <c r="H9" s="24"/>
      <c r="I9" s="28">
        <v>-4079581065</v>
      </c>
      <c r="J9" s="24"/>
      <c r="K9" s="28">
        <v>3800000</v>
      </c>
      <c r="L9" s="24"/>
      <c r="M9" s="28">
        <v>26932790794</v>
      </c>
      <c r="N9" s="24"/>
      <c r="O9" s="28">
        <v>31012371859</v>
      </c>
      <c r="P9" s="24"/>
      <c r="Q9" s="27">
        <v>-4079581065</v>
      </c>
      <c r="R9" s="27"/>
    </row>
    <row r="10" spans="1:18" ht="21.75" customHeight="1" x14ac:dyDescent="0.2">
      <c r="A10" s="6" t="s">
        <v>47</v>
      </c>
      <c r="C10" s="28">
        <v>4000001</v>
      </c>
      <c r="D10" s="24"/>
      <c r="E10" s="28">
        <v>24159391307</v>
      </c>
      <c r="F10" s="24"/>
      <c r="G10" s="28">
        <v>26242926517</v>
      </c>
      <c r="H10" s="24"/>
      <c r="I10" s="28">
        <v>-2083535210</v>
      </c>
      <c r="J10" s="24"/>
      <c r="K10" s="28">
        <v>4000001</v>
      </c>
      <c r="L10" s="24"/>
      <c r="M10" s="28">
        <v>24159391307</v>
      </c>
      <c r="N10" s="24"/>
      <c r="O10" s="28">
        <v>26242926517</v>
      </c>
      <c r="P10" s="24"/>
      <c r="Q10" s="27">
        <v>-2083535210</v>
      </c>
      <c r="R10" s="27"/>
    </row>
    <row r="11" spans="1:18" ht="21.75" customHeight="1" x14ac:dyDescent="0.2">
      <c r="A11" s="6" t="s">
        <v>30</v>
      </c>
      <c r="C11" s="28">
        <v>200000</v>
      </c>
      <c r="D11" s="24"/>
      <c r="E11" s="28">
        <v>2011957210</v>
      </c>
      <c r="F11" s="24"/>
      <c r="G11" s="28">
        <v>2248541094</v>
      </c>
      <c r="H11" s="24"/>
      <c r="I11" s="28">
        <v>-236583884</v>
      </c>
      <c r="J11" s="24"/>
      <c r="K11" s="28">
        <v>200000</v>
      </c>
      <c r="L11" s="24"/>
      <c r="M11" s="28">
        <v>2011957210</v>
      </c>
      <c r="N11" s="24"/>
      <c r="O11" s="28">
        <v>2248541094</v>
      </c>
      <c r="P11" s="24"/>
      <c r="Q11" s="27">
        <v>-236583884</v>
      </c>
      <c r="R11" s="27"/>
    </row>
    <row r="12" spans="1:18" ht="21.75" customHeight="1" x14ac:dyDescent="0.2">
      <c r="A12" s="6" t="s">
        <v>32</v>
      </c>
      <c r="C12" s="28">
        <v>4000000</v>
      </c>
      <c r="D12" s="24"/>
      <c r="E12" s="28">
        <v>21391956116</v>
      </c>
      <c r="F12" s="24"/>
      <c r="G12" s="28">
        <v>23658389989</v>
      </c>
      <c r="H12" s="24"/>
      <c r="I12" s="28">
        <v>-2266433873</v>
      </c>
      <c r="J12" s="24"/>
      <c r="K12" s="28">
        <v>4000000</v>
      </c>
      <c r="L12" s="24"/>
      <c r="M12" s="28">
        <v>21391956116</v>
      </c>
      <c r="N12" s="24"/>
      <c r="O12" s="28">
        <v>23658389989</v>
      </c>
      <c r="P12" s="24"/>
      <c r="Q12" s="27">
        <v>-2266433873</v>
      </c>
      <c r="R12" s="27"/>
    </row>
    <row r="13" spans="1:18" ht="21.75" customHeight="1" x14ac:dyDescent="0.2">
      <c r="A13" s="6" t="s">
        <v>40</v>
      </c>
      <c r="C13" s="28">
        <v>7200000</v>
      </c>
      <c r="D13" s="24"/>
      <c r="E13" s="28">
        <v>22489387333</v>
      </c>
      <c r="F13" s="24"/>
      <c r="G13" s="28">
        <v>25035745609</v>
      </c>
      <c r="H13" s="24"/>
      <c r="I13" s="28">
        <v>-2546358276</v>
      </c>
      <c r="J13" s="24"/>
      <c r="K13" s="28">
        <v>7200000</v>
      </c>
      <c r="L13" s="24"/>
      <c r="M13" s="28">
        <v>22489387333</v>
      </c>
      <c r="N13" s="24"/>
      <c r="O13" s="28">
        <v>25035745609</v>
      </c>
      <c r="P13" s="24"/>
      <c r="Q13" s="27">
        <v>-2546358276</v>
      </c>
      <c r="R13" s="27"/>
    </row>
    <row r="14" spans="1:18" ht="21.75" customHeight="1" x14ac:dyDescent="0.2">
      <c r="A14" s="6" t="s">
        <v>23</v>
      </c>
      <c r="C14" s="28">
        <v>4815267</v>
      </c>
      <c r="D14" s="24"/>
      <c r="E14" s="28">
        <v>25464798101</v>
      </c>
      <c r="F14" s="24"/>
      <c r="G14" s="28">
        <v>27523042927</v>
      </c>
      <c r="H14" s="24"/>
      <c r="I14" s="28">
        <v>-2058244826</v>
      </c>
      <c r="J14" s="24"/>
      <c r="K14" s="28">
        <v>4815267</v>
      </c>
      <c r="L14" s="24"/>
      <c r="M14" s="28">
        <v>25464798101</v>
      </c>
      <c r="N14" s="24"/>
      <c r="O14" s="28">
        <v>27523042927</v>
      </c>
      <c r="P14" s="24"/>
      <c r="Q14" s="27">
        <v>-2058244826</v>
      </c>
      <c r="R14" s="27"/>
    </row>
    <row r="15" spans="1:18" ht="21.75" customHeight="1" x14ac:dyDescent="0.2">
      <c r="A15" s="6" t="s">
        <v>19</v>
      </c>
      <c r="C15" s="28">
        <v>1750000</v>
      </c>
      <c r="D15" s="24"/>
      <c r="E15" s="28">
        <v>6504443462</v>
      </c>
      <c r="F15" s="24"/>
      <c r="G15" s="28">
        <v>6610432500</v>
      </c>
      <c r="H15" s="24"/>
      <c r="I15" s="28">
        <v>-105989038</v>
      </c>
      <c r="J15" s="24"/>
      <c r="K15" s="28">
        <v>1750000</v>
      </c>
      <c r="L15" s="24"/>
      <c r="M15" s="28">
        <v>6504443462</v>
      </c>
      <c r="N15" s="24"/>
      <c r="O15" s="28">
        <v>6610432500</v>
      </c>
      <c r="P15" s="24"/>
      <c r="Q15" s="27">
        <v>-105989038</v>
      </c>
      <c r="R15" s="27"/>
    </row>
    <row r="16" spans="1:18" ht="21.75" customHeight="1" x14ac:dyDescent="0.2">
      <c r="A16" s="6" t="s">
        <v>42</v>
      </c>
      <c r="C16" s="28">
        <v>34753248</v>
      </c>
      <c r="D16" s="24"/>
      <c r="E16" s="28">
        <v>40630324207</v>
      </c>
      <c r="F16" s="24"/>
      <c r="G16" s="28">
        <v>44150383770</v>
      </c>
      <c r="H16" s="24"/>
      <c r="I16" s="28">
        <v>-3520059563</v>
      </c>
      <c r="J16" s="24"/>
      <c r="K16" s="28">
        <v>34753248</v>
      </c>
      <c r="L16" s="24"/>
      <c r="M16" s="28">
        <v>40630324207</v>
      </c>
      <c r="N16" s="24"/>
      <c r="O16" s="28">
        <v>44150383770</v>
      </c>
      <c r="P16" s="24"/>
      <c r="Q16" s="27">
        <v>-3520059563</v>
      </c>
      <c r="R16" s="27"/>
    </row>
    <row r="17" spans="1:18" ht="21.75" customHeight="1" x14ac:dyDescent="0.2">
      <c r="A17" s="7" t="s">
        <v>24</v>
      </c>
      <c r="C17" s="30">
        <v>500000</v>
      </c>
      <c r="D17" s="24"/>
      <c r="E17" s="30">
        <v>20114601771</v>
      </c>
      <c r="F17" s="24"/>
      <c r="G17" s="30">
        <v>23216037739</v>
      </c>
      <c r="H17" s="24"/>
      <c r="I17" s="30">
        <v>-3101435968</v>
      </c>
      <c r="J17" s="24"/>
      <c r="K17" s="30">
        <v>500000</v>
      </c>
      <c r="L17" s="24"/>
      <c r="M17" s="30">
        <v>20114601771</v>
      </c>
      <c r="N17" s="24"/>
      <c r="O17" s="30">
        <v>23216037739</v>
      </c>
      <c r="P17" s="24"/>
      <c r="Q17" s="29">
        <v>-3101435968</v>
      </c>
      <c r="R17" s="29"/>
    </row>
    <row r="18" spans="1:18" ht="21.75" customHeight="1" x14ac:dyDescent="0.2">
      <c r="A18" s="9" t="s">
        <v>52</v>
      </c>
      <c r="C18" s="31">
        <v>61108633</v>
      </c>
      <c r="D18" s="24"/>
      <c r="E18" s="31">
        <v>211440911405</v>
      </c>
      <c r="F18" s="24"/>
      <c r="G18" s="31">
        <v>233682236424</v>
      </c>
      <c r="H18" s="24"/>
      <c r="I18" s="31">
        <v>-22241325019</v>
      </c>
      <c r="J18" s="24"/>
      <c r="K18" s="31">
        <v>61108633</v>
      </c>
      <c r="L18" s="24"/>
      <c r="M18" s="31">
        <v>211440911405</v>
      </c>
      <c r="N18" s="24"/>
      <c r="O18" s="31">
        <v>233682236424</v>
      </c>
      <c r="P18" s="24"/>
      <c r="Q18" s="37">
        <v>-22241325019</v>
      </c>
      <c r="R18" s="37"/>
    </row>
    <row r="19" spans="1:18" x14ac:dyDescent="0.2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x14ac:dyDescent="0.2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8"/>
      <c r="P20" s="24"/>
      <c r="Q20" s="24"/>
      <c r="R20" s="24"/>
    </row>
    <row r="21" spans="1:18" x14ac:dyDescent="0.2">
      <c r="C21" s="24"/>
      <c r="D21" s="24"/>
      <c r="E21" s="24"/>
      <c r="F21" s="24"/>
      <c r="G21" s="24"/>
      <c r="H21" s="24"/>
      <c r="I21" s="38"/>
      <c r="J21" s="24"/>
      <c r="K21" s="24"/>
      <c r="L21" s="24"/>
      <c r="M21" s="24"/>
      <c r="N21" s="24"/>
      <c r="O21" s="38"/>
      <c r="P21" s="24"/>
      <c r="Q21" s="24"/>
      <c r="R21" s="24"/>
    </row>
    <row r="22" spans="1:18" x14ac:dyDescent="0.2">
      <c r="I22" s="33"/>
      <c r="O22" s="33"/>
    </row>
    <row r="23" spans="1:18" x14ac:dyDescent="0.2">
      <c r="I23" s="33"/>
      <c r="O23" s="33"/>
    </row>
    <row r="25" spans="1:18" x14ac:dyDescent="0.2">
      <c r="I25" s="33"/>
    </row>
  </sheetData>
  <mergeCells count="19">
    <mergeCell ref="Q18:R18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0"/>
  <sheetViews>
    <sheetView rightToLeft="1" topLeftCell="A13" workbookViewId="0">
      <selection activeCell="I43" sqref="I43:I45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5.5703125" customWidth="1"/>
    <col min="18" max="18" width="1.28515625" customWidth="1"/>
    <col min="19" max="19" width="0.28515625" customWidth="1"/>
  </cols>
  <sheetData>
    <row r="1" spans="1:18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8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4.45" customHeight="1" x14ac:dyDescent="0.2"/>
    <row r="5" spans="1:18" ht="14.45" customHeight="1" x14ac:dyDescent="0.2">
      <c r="A5" s="12" t="s">
        <v>132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4.45" customHeight="1" x14ac:dyDescent="0.2">
      <c r="A6" s="13" t="s">
        <v>83</v>
      </c>
      <c r="C6" s="13" t="s">
        <v>99</v>
      </c>
      <c r="D6" s="13"/>
      <c r="E6" s="13"/>
      <c r="F6" s="13"/>
      <c r="G6" s="13"/>
      <c r="H6" s="13"/>
      <c r="I6" s="13"/>
      <c r="K6" s="13" t="s">
        <v>100</v>
      </c>
      <c r="L6" s="13"/>
      <c r="M6" s="13"/>
      <c r="N6" s="13"/>
      <c r="O6" s="13"/>
      <c r="P6" s="13"/>
      <c r="Q6" s="13"/>
      <c r="R6" s="13"/>
    </row>
    <row r="7" spans="1:18" ht="29.1" customHeight="1" x14ac:dyDescent="0.2">
      <c r="A7" s="13"/>
      <c r="C7" s="10" t="s">
        <v>13</v>
      </c>
      <c r="D7" s="3"/>
      <c r="E7" s="10" t="s">
        <v>15</v>
      </c>
      <c r="F7" s="3"/>
      <c r="G7" s="10" t="s">
        <v>130</v>
      </c>
      <c r="H7" s="3"/>
      <c r="I7" s="10" t="s">
        <v>133</v>
      </c>
      <c r="K7" s="10" t="s">
        <v>13</v>
      </c>
      <c r="L7" s="3"/>
      <c r="M7" s="10" t="s">
        <v>15</v>
      </c>
      <c r="N7" s="3"/>
      <c r="O7" s="10" t="s">
        <v>130</v>
      </c>
      <c r="P7" s="3"/>
      <c r="Q7" s="22" t="s">
        <v>133</v>
      </c>
      <c r="R7" s="22"/>
    </row>
    <row r="8" spans="1:18" ht="21.75" customHeight="1" x14ac:dyDescent="0.2">
      <c r="A8" s="5" t="s">
        <v>32</v>
      </c>
      <c r="C8" s="25">
        <v>15196000</v>
      </c>
      <c r="D8" s="24"/>
      <c r="E8" s="25">
        <v>80361705816</v>
      </c>
      <c r="F8" s="24"/>
      <c r="G8" s="25">
        <v>89878223621</v>
      </c>
      <c r="H8" s="24"/>
      <c r="I8" s="25">
        <v>-9516517805</v>
      </c>
      <c r="J8" s="24"/>
      <c r="K8" s="25">
        <v>15196000</v>
      </c>
      <c r="L8" s="24"/>
      <c r="M8" s="25">
        <v>80361705816</v>
      </c>
      <c r="N8" s="24"/>
      <c r="O8" s="25">
        <v>89878223621</v>
      </c>
      <c r="P8" s="24"/>
      <c r="Q8" s="23">
        <v>-9516517805</v>
      </c>
      <c r="R8" s="23"/>
    </row>
    <row r="9" spans="1:18" ht="21.75" customHeight="1" x14ac:dyDescent="0.2">
      <c r="A9" s="6" t="s">
        <v>49</v>
      </c>
      <c r="C9" s="28">
        <v>7196401</v>
      </c>
      <c r="D9" s="24"/>
      <c r="E9" s="28">
        <v>77616369192</v>
      </c>
      <c r="F9" s="24"/>
      <c r="G9" s="28">
        <v>82051590289</v>
      </c>
      <c r="H9" s="24"/>
      <c r="I9" s="28">
        <v>-4435221096</v>
      </c>
      <c r="J9" s="24"/>
      <c r="K9" s="28">
        <v>7196401</v>
      </c>
      <c r="L9" s="24"/>
      <c r="M9" s="28">
        <v>77616369192</v>
      </c>
      <c r="N9" s="24"/>
      <c r="O9" s="28">
        <v>82051590289</v>
      </c>
      <c r="P9" s="24"/>
      <c r="Q9" s="27">
        <v>-4435221096</v>
      </c>
      <c r="R9" s="27"/>
    </row>
    <row r="10" spans="1:18" ht="21.75" customHeight="1" x14ac:dyDescent="0.2">
      <c r="A10" s="6" t="s">
        <v>33</v>
      </c>
      <c r="C10" s="28">
        <v>5735907</v>
      </c>
      <c r="D10" s="24"/>
      <c r="E10" s="28">
        <v>114320655984</v>
      </c>
      <c r="F10" s="24"/>
      <c r="G10" s="28">
        <v>125097017072</v>
      </c>
      <c r="H10" s="24"/>
      <c r="I10" s="28">
        <v>-10776361087</v>
      </c>
      <c r="J10" s="24"/>
      <c r="K10" s="28">
        <v>5735907</v>
      </c>
      <c r="L10" s="24"/>
      <c r="M10" s="28">
        <v>114320655984</v>
      </c>
      <c r="N10" s="24"/>
      <c r="O10" s="28">
        <v>125097017072</v>
      </c>
      <c r="P10" s="24"/>
      <c r="Q10" s="27">
        <v>-10776361087</v>
      </c>
      <c r="R10" s="27"/>
    </row>
    <row r="11" spans="1:18" ht="21.75" customHeight="1" x14ac:dyDescent="0.2">
      <c r="A11" s="6" t="s">
        <v>37</v>
      </c>
      <c r="C11" s="28">
        <v>1500000</v>
      </c>
      <c r="D11" s="24"/>
      <c r="E11" s="28">
        <v>6077621700</v>
      </c>
      <c r="F11" s="24"/>
      <c r="G11" s="28">
        <v>7231713750</v>
      </c>
      <c r="H11" s="24"/>
      <c r="I11" s="28">
        <v>-1154092050</v>
      </c>
      <c r="J11" s="24"/>
      <c r="K11" s="28">
        <v>1500000</v>
      </c>
      <c r="L11" s="24"/>
      <c r="M11" s="28">
        <v>6077621700</v>
      </c>
      <c r="N11" s="24"/>
      <c r="O11" s="28">
        <v>7231713750</v>
      </c>
      <c r="P11" s="24"/>
      <c r="Q11" s="27">
        <v>-1154092050</v>
      </c>
      <c r="R11" s="27"/>
    </row>
    <row r="12" spans="1:18" ht="21.75" customHeight="1" x14ac:dyDescent="0.2">
      <c r="A12" s="6" t="s">
        <v>31</v>
      </c>
      <c r="C12" s="28">
        <v>13360388</v>
      </c>
      <c r="D12" s="24"/>
      <c r="E12" s="28">
        <v>98942658000</v>
      </c>
      <c r="F12" s="24"/>
      <c r="G12" s="28">
        <v>124707591762</v>
      </c>
      <c r="H12" s="24"/>
      <c r="I12" s="28">
        <v>-25764933761</v>
      </c>
      <c r="J12" s="24"/>
      <c r="K12" s="28">
        <v>13360388</v>
      </c>
      <c r="L12" s="24"/>
      <c r="M12" s="28">
        <v>98942658000</v>
      </c>
      <c r="N12" s="24"/>
      <c r="O12" s="28">
        <v>124707591762</v>
      </c>
      <c r="P12" s="24"/>
      <c r="Q12" s="27">
        <v>-25764933761</v>
      </c>
      <c r="R12" s="27"/>
    </row>
    <row r="13" spans="1:18" ht="21.75" customHeight="1" x14ac:dyDescent="0.2">
      <c r="A13" s="6" t="s">
        <v>21</v>
      </c>
      <c r="C13" s="28">
        <v>7100000</v>
      </c>
      <c r="D13" s="24"/>
      <c r="E13" s="28">
        <v>128098253250</v>
      </c>
      <c r="F13" s="24"/>
      <c r="G13" s="28">
        <v>148424587650</v>
      </c>
      <c r="H13" s="24"/>
      <c r="I13" s="28">
        <v>-20326334400</v>
      </c>
      <c r="J13" s="24"/>
      <c r="K13" s="28">
        <v>7100000</v>
      </c>
      <c r="L13" s="24"/>
      <c r="M13" s="28">
        <v>128098253250</v>
      </c>
      <c r="N13" s="24"/>
      <c r="O13" s="28">
        <v>148424587650</v>
      </c>
      <c r="P13" s="24"/>
      <c r="Q13" s="27">
        <v>-20326334400</v>
      </c>
      <c r="R13" s="27"/>
    </row>
    <row r="14" spans="1:18" ht="21.75" customHeight="1" x14ac:dyDescent="0.2">
      <c r="A14" s="6" t="s">
        <v>41</v>
      </c>
      <c r="C14" s="28">
        <v>5932246</v>
      </c>
      <c r="D14" s="24"/>
      <c r="E14" s="28">
        <v>47706318512</v>
      </c>
      <c r="F14" s="24"/>
      <c r="G14" s="28">
        <v>52246969347</v>
      </c>
      <c r="H14" s="24"/>
      <c r="I14" s="28">
        <v>-4540650834</v>
      </c>
      <c r="J14" s="24"/>
      <c r="K14" s="28">
        <v>5932246</v>
      </c>
      <c r="L14" s="24"/>
      <c r="M14" s="28">
        <v>47706318512</v>
      </c>
      <c r="N14" s="24"/>
      <c r="O14" s="28">
        <v>52246969347</v>
      </c>
      <c r="P14" s="24"/>
      <c r="Q14" s="27">
        <v>-4540650834</v>
      </c>
      <c r="R14" s="27"/>
    </row>
    <row r="15" spans="1:18" ht="21.75" customHeight="1" x14ac:dyDescent="0.2">
      <c r="A15" s="6" t="s">
        <v>50</v>
      </c>
      <c r="C15" s="28">
        <v>14200000</v>
      </c>
      <c r="D15" s="24"/>
      <c r="E15" s="28">
        <v>82716888600</v>
      </c>
      <c r="F15" s="24"/>
      <c r="G15" s="28">
        <v>106572100500</v>
      </c>
      <c r="H15" s="24"/>
      <c r="I15" s="28">
        <v>-23855211900</v>
      </c>
      <c r="J15" s="24"/>
      <c r="K15" s="28">
        <v>14200000</v>
      </c>
      <c r="L15" s="24"/>
      <c r="M15" s="28">
        <v>82716888600</v>
      </c>
      <c r="N15" s="24"/>
      <c r="O15" s="28">
        <v>106572100500</v>
      </c>
      <c r="P15" s="24"/>
      <c r="Q15" s="27">
        <v>-23855211900</v>
      </c>
      <c r="R15" s="27"/>
    </row>
    <row r="16" spans="1:18" ht="21.75" customHeight="1" x14ac:dyDescent="0.2">
      <c r="A16" s="6" t="s">
        <v>34</v>
      </c>
      <c r="C16" s="28">
        <v>1260362</v>
      </c>
      <c r="D16" s="24"/>
      <c r="E16" s="28">
        <v>160980347095</v>
      </c>
      <c r="F16" s="24"/>
      <c r="G16" s="28">
        <v>150080440334</v>
      </c>
      <c r="H16" s="24"/>
      <c r="I16" s="28">
        <v>10899906761</v>
      </c>
      <c r="J16" s="24"/>
      <c r="K16" s="28">
        <v>1260362</v>
      </c>
      <c r="L16" s="24"/>
      <c r="M16" s="28">
        <v>160980347095</v>
      </c>
      <c r="N16" s="24"/>
      <c r="O16" s="28">
        <v>150080440334</v>
      </c>
      <c r="P16" s="24"/>
      <c r="Q16" s="27">
        <v>10899906761</v>
      </c>
      <c r="R16" s="27"/>
    </row>
    <row r="17" spans="1:18" ht="21.75" customHeight="1" x14ac:dyDescent="0.2">
      <c r="A17" s="6" t="s">
        <v>29</v>
      </c>
      <c r="C17" s="28">
        <v>2293511</v>
      </c>
      <c r="D17" s="24"/>
      <c r="E17" s="28">
        <v>66959623582</v>
      </c>
      <c r="F17" s="24"/>
      <c r="G17" s="28">
        <v>70425017788</v>
      </c>
      <c r="H17" s="24"/>
      <c r="I17" s="28">
        <v>-3465394205</v>
      </c>
      <c r="J17" s="24"/>
      <c r="K17" s="28">
        <v>2293511</v>
      </c>
      <c r="L17" s="24"/>
      <c r="M17" s="28">
        <v>66959623582</v>
      </c>
      <c r="N17" s="24"/>
      <c r="O17" s="28">
        <v>70425017788</v>
      </c>
      <c r="P17" s="24"/>
      <c r="Q17" s="27">
        <v>-3465394205</v>
      </c>
      <c r="R17" s="27"/>
    </row>
    <row r="18" spans="1:18" ht="21.75" customHeight="1" x14ac:dyDescent="0.2">
      <c r="A18" s="6" t="s">
        <v>25</v>
      </c>
      <c r="C18" s="28">
        <v>23350000</v>
      </c>
      <c r="D18" s="24"/>
      <c r="E18" s="28">
        <v>142887331530</v>
      </c>
      <c r="F18" s="24"/>
      <c r="G18" s="28">
        <v>190562864216</v>
      </c>
      <c r="H18" s="24"/>
      <c r="I18" s="28">
        <v>-47675532686</v>
      </c>
      <c r="J18" s="24"/>
      <c r="K18" s="28">
        <v>23350000</v>
      </c>
      <c r="L18" s="24"/>
      <c r="M18" s="28">
        <v>142887331530</v>
      </c>
      <c r="N18" s="24"/>
      <c r="O18" s="28">
        <v>190562864216</v>
      </c>
      <c r="P18" s="24"/>
      <c r="Q18" s="27">
        <v>-47675532686</v>
      </c>
      <c r="R18" s="27"/>
    </row>
    <row r="19" spans="1:18" ht="21.75" customHeight="1" x14ac:dyDescent="0.2">
      <c r="A19" s="6" t="s">
        <v>47</v>
      </c>
      <c r="C19" s="28">
        <v>13499999</v>
      </c>
      <c r="D19" s="24"/>
      <c r="E19" s="28">
        <v>90582799540</v>
      </c>
      <c r="F19" s="24"/>
      <c r="G19" s="28">
        <v>88569848483</v>
      </c>
      <c r="H19" s="24"/>
      <c r="I19" s="28">
        <v>2012951057</v>
      </c>
      <c r="J19" s="24"/>
      <c r="K19" s="28">
        <v>13499999</v>
      </c>
      <c r="L19" s="24"/>
      <c r="M19" s="28">
        <v>90582799540</v>
      </c>
      <c r="N19" s="24"/>
      <c r="O19" s="28">
        <v>88569848483</v>
      </c>
      <c r="P19" s="24"/>
      <c r="Q19" s="27">
        <v>2012951057</v>
      </c>
      <c r="R19" s="27"/>
    </row>
    <row r="20" spans="1:18" ht="21.75" customHeight="1" x14ac:dyDescent="0.2">
      <c r="A20" s="6" t="s">
        <v>38</v>
      </c>
      <c r="C20" s="28">
        <v>7123249</v>
      </c>
      <c r="D20" s="24"/>
      <c r="E20" s="28">
        <v>45246731621</v>
      </c>
      <c r="F20" s="24"/>
      <c r="G20" s="28">
        <v>53814579080</v>
      </c>
      <c r="H20" s="24"/>
      <c r="I20" s="28">
        <v>-8567847458</v>
      </c>
      <c r="J20" s="24"/>
      <c r="K20" s="28">
        <v>7123249</v>
      </c>
      <c r="L20" s="24"/>
      <c r="M20" s="28">
        <v>45246731621</v>
      </c>
      <c r="N20" s="24"/>
      <c r="O20" s="28">
        <v>53814579080</v>
      </c>
      <c r="P20" s="24"/>
      <c r="Q20" s="27">
        <v>-8567847458</v>
      </c>
      <c r="R20" s="27"/>
    </row>
    <row r="21" spans="1:18" ht="21.75" customHeight="1" x14ac:dyDescent="0.2">
      <c r="A21" s="6" t="s">
        <v>45</v>
      </c>
      <c r="C21" s="28">
        <v>3000000</v>
      </c>
      <c r="D21" s="24"/>
      <c r="E21" s="28">
        <v>53279091900</v>
      </c>
      <c r="F21" s="24"/>
      <c r="G21" s="28">
        <v>51886427850</v>
      </c>
      <c r="H21" s="24"/>
      <c r="I21" s="28">
        <v>1392664050</v>
      </c>
      <c r="J21" s="24"/>
      <c r="K21" s="28">
        <v>3000000</v>
      </c>
      <c r="L21" s="24"/>
      <c r="M21" s="28">
        <v>53279091900</v>
      </c>
      <c r="N21" s="24"/>
      <c r="O21" s="28">
        <v>51841695600</v>
      </c>
      <c r="P21" s="24"/>
      <c r="Q21" s="27">
        <v>1437396300</v>
      </c>
      <c r="R21" s="27"/>
    </row>
    <row r="22" spans="1:18" ht="21.75" customHeight="1" x14ac:dyDescent="0.2">
      <c r="A22" s="6" t="s">
        <v>36</v>
      </c>
      <c r="C22" s="28">
        <v>24699999</v>
      </c>
      <c r="D22" s="24"/>
      <c r="E22" s="28">
        <v>78741580057</v>
      </c>
      <c r="F22" s="24"/>
      <c r="G22" s="28">
        <v>75991640248</v>
      </c>
      <c r="H22" s="24"/>
      <c r="I22" s="28">
        <v>2749939809</v>
      </c>
      <c r="J22" s="24"/>
      <c r="K22" s="28">
        <v>24699999</v>
      </c>
      <c r="L22" s="24"/>
      <c r="M22" s="28">
        <v>78741580057</v>
      </c>
      <c r="N22" s="24"/>
      <c r="O22" s="28">
        <v>75991640248</v>
      </c>
      <c r="P22" s="24"/>
      <c r="Q22" s="27">
        <v>2749939809</v>
      </c>
      <c r="R22" s="27"/>
    </row>
    <row r="23" spans="1:18" ht="21.75" customHeight="1" x14ac:dyDescent="0.2">
      <c r="A23" s="6" t="s">
        <v>46</v>
      </c>
      <c r="C23" s="28">
        <v>3486088</v>
      </c>
      <c r="D23" s="24"/>
      <c r="E23" s="28">
        <v>47752464798</v>
      </c>
      <c r="F23" s="24"/>
      <c r="G23" s="28">
        <v>49381177313</v>
      </c>
      <c r="H23" s="24"/>
      <c r="I23" s="28">
        <v>-1628712514</v>
      </c>
      <c r="J23" s="24"/>
      <c r="K23" s="28">
        <v>3486088</v>
      </c>
      <c r="L23" s="24"/>
      <c r="M23" s="28">
        <v>47752464798</v>
      </c>
      <c r="N23" s="24"/>
      <c r="O23" s="28">
        <v>49381177313</v>
      </c>
      <c r="P23" s="24"/>
      <c r="Q23" s="27">
        <v>-1628712514</v>
      </c>
      <c r="R23" s="27"/>
    </row>
    <row r="24" spans="1:18" ht="21.75" customHeight="1" x14ac:dyDescent="0.2">
      <c r="A24" s="6" t="s">
        <v>35</v>
      </c>
      <c r="C24" s="28">
        <v>711458</v>
      </c>
      <c r="D24" s="24"/>
      <c r="E24" s="28">
        <v>86415801354</v>
      </c>
      <c r="F24" s="24"/>
      <c r="G24" s="28">
        <v>84492149830</v>
      </c>
      <c r="H24" s="24"/>
      <c r="I24" s="28">
        <v>1923651524</v>
      </c>
      <c r="J24" s="24"/>
      <c r="K24" s="28">
        <v>711458</v>
      </c>
      <c r="L24" s="24"/>
      <c r="M24" s="28">
        <v>86415801354</v>
      </c>
      <c r="N24" s="24"/>
      <c r="O24" s="28">
        <v>84492149830</v>
      </c>
      <c r="P24" s="24"/>
      <c r="Q24" s="27">
        <v>1923651524</v>
      </c>
      <c r="R24" s="27"/>
    </row>
    <row r="25" spans="1:18" ht="21.75" customHeight="1" x14ac:dyDescent="0.2">
      <c r="A25" s="6" t="s">
        <v>30</v>
      </c>
      <c r="C25" s="28">
        <v>14341989</v>
      </c>
      <c r="D25" s="24"/>
      <c r="E25" s="28">
        <v>162098157861</v>
      </c>
      <c r="F25" s="24"/>
      <c r="G25" s="28">
        <v>161242758617</v>
      </c>
      <c r="H25" s="24"/>
      <c r="I25" s="28">
        <v>855399244</v>
      </c>
      <c r="J25" s="24"/>
      <c r="K25" s="28">
        <v>14341989</v>
      </c>
      <c r="L25" s="24"/>
      <c r="M25" s="28">
        <v>162098157861</v>
      </c>
      <c r="N25" s="24"/>
      <c r="O25" s="28">
        <v>161242758617</v>
      </c>
      <c r="P25" s="24"/>
      <c r="Q25" s="27">
        <v>855399244</v>
      </c>
      <c r="R25" s="27"/>
    </row>
    <row r="26" spans="1:18" ht="21.75" customHeight="1" x14ac:dyDescent="0.2">
      <c r="A26" s="6" t="s">
        <v>39</v>
      </c>
      <c r="C26" s="28">
        <v>1717452</v>
      </c>
      <c r="D26" s="24"/>
      <c r="E26" s="28">
        <v>21511137823</v>
      </c>
      <c r="F26" s="24"/>
      <c r="G26" s="28">
        <v>26206029015</v>
      </c>
      <c r="H26" s="24"/>
      <c r="I26" s="28">
        <v>-4694891191</v>
      </c>
      <c r="J26" s="24"/>
      <c r="K26" s="28">
        <v>1717452</v>
      </c>
      <c r="L26" s="24"/>
      <c r="M26" s="28">
        <v>21511137823</v>
      </c>
      <c r="N26" s="24"/>
      <c r="O26" s="28">
        <v>26206029015</v>
      </c>
      <c r="P26" s="24"/>
      <c r="Q26" s="27">
        <v>-4694891191</v>
      </c>
      <c r="R26" s="27"/>
    </row>
    <row r="27" spans="1:18" ht="21.75" customHeight="1" x14ac:dyDescent="0.2">
      <c r="A27" s="6" t="s">
        <v>40</v>
      </c>
      <c r="C27" s="28">
        <v>51490851</v>
      </c>
      <c r="D27" s="24"/>
      <c r="E27" s="28">
        <v>161384666816</v>
      </c>
      <c r="F27" s="24"/>
      <c r="G27" s="28">
        <v>179043312638</v>
      </c>
      <c r="H27" s="24"/>
      <c r="I27" s="28">
        <v>-17658645821</v>
      </c>
      <c r="J27" s="24"/>
      <c r="K27" s="28">
        <v>51490851</v>
      </c>
      <c r="L27" s="24"/>
      <c r="M27" s="28">
        <v>161384666816</v>
      </c>
      <c r="N27" s="24"/>
      <c r="O27" s="28">
        <v>179043312638</v>
      </c>
      <c r="P27" s="24"/>
      <c r="Q27" s="27">
        <v>-17658645821</v>
      </c>
      <c r="R27" s="27"/>
    </row>
    <row r="28" spans="1:18" ht="21.75" customHeight="1" x14ac:dyDescent="0.2">
      <c r="A28" s="6" t="s">
        <v>22</v>
      </c>
      <c r="C28" s="28">
        <v>558213</v>
      </c>
      <c r="D28" s="24"/>
      <c r="E28" s="28">
        <v>149731958154</v>
      </c>
      <c r="F28" s="24"/>
      <c r="G28" s="28">
        <v>148566685728</v>
      </c>
      <c r="H28" s="24"/>
      <c r="I28" s="28">
        <v>1165272426</v>
      </c>
      <c r="J28" s="24"/>
      <c r="K28" s="28">
        <v>558213</v>
      </c>
      <c r="L28" s="24"/>
      <c r="M28" s="28">
        <v>149731958154</v>
      </c>
      <c r="N28" s="24"/>
      <c r="O28" s="28">
        <v>148566685728</v>
      </c>
      <c r="P28" s="24"/>
      <c r="Q28" s="27">
        <v>1165272426</v>
      </c>
      <c r="R28" s="27"/>
    </row>
    <row r="29" spans="1:18" ht="21.75" customHeight="1" x14ac:dyDescent="0.2">
      <c r="A29" s="6" t="s">
        <v>27</v>
      </c>
      <c r="C29" s="28">
        <v>12957177</v>
      </c>
      <c r="D29" s="24"/>
      <c r="E29" s="28">
        <v>93122991391</v>
      </c>
      <c r="F29" s="24"/>
      <c r="G29" s="28">
        <v>112700715722</v>
      </c>
      <c r="H29" s="24"/>
      <c r="I29" s="28">
        <v>-19577724330</v>
      </c>
      <c r="J29" s="24"/>
      <c r="K29" s="28">
        <v>12957177</v>
      </c>
      <c r="L29" s="24"/>
      <c r="M29" s="28">
        <v>93122991391</v>
      </c>
      <c r="N29" s="24"/>
      <c r="O29" s="28">
        <v>112700715722</v>
      </c>
      <c r="P29" s="24"/>
      <c r="Q29" s="27">
        <v>-19577724330</v>
      </c>
      <c r="R29" s="27"/>
    </row>
    <row r="30" spans="1:18" ht="21.75" customHeight="1" x14ac:dyDescent="0.2">
      <c r="A30" s="6" t="s">
        <v>44</v>
      </c>
      <c r="C30" s="28">
        <v>29274421</v>
      </c>
      <c r="D30" s="24"/>
      <c r="E30" s="28">
        <v>56861865433</v>
      </c>
      <c r="F30" s="24"/>
      <c r="G30" s="28">
        <v>67105149277</v>
      </c>
      <c r="H30" s="24"/>
      <c r="I30" s="28">
        <f>-10243283843-14</f>
        <v>-10243283857</v>
      </c>
      <c r="J30" s="24"/>
      <c r="K30" s="28">
        <v>29274421</v>
      </c>
      <c r="L30" s="24"/>
      <c r="M30" s="28">
        <v>56861865433</v>
      </c>
      <c r="N30" s="24"/>
      <c r="O30" s="28">
        <v>67105149277</v>
      </c>
      <c r="P30" s="24"/>
      <c r="Q30" s="27">
        <v>-10243283843</v>
      </c>
      <c r="R30" s="27"/>
    </row>
    <row r="31" spans="1:18" ht="21.75" customHeight="1" x14ac:dyDescent="0.2">
      <c r="A31" s="6" t="s">
        <v>24</v>
      </c>
      <c r="C31" s="28">
        <v>1899999</v>
      </c>
      <c r="D31" s="24"/>
      <c r="E31" s="28">
        <v>86162220551</v>
      </c>
      <c r="F31" s="24"/>
      <c r="G31" s="28">
        <v>88220897028</v>
      </c>
      <c r="H31" s="24"/>
      <c r="I31" s="28">
        <v>-2058676476</v>
      </c>
      <c r="J31" s="24"/>
      <c r="K31" s="28">
        <v>1899999</v>
      </c>
      <c r="L31" s="24"/>
      <c r="M31" s="28">
        <v>86162220551</v>
      </c>
      <c r="N31" s="24"/>
      <c r="O31" s="28">
        <v>88220897028</v>
      </c>
      <c r="P31" s="24"/>
      <c r="Q31" s="27">
        <f>-2058676476-14</f>
        <v>-2058676490</v>
      </c>
      <c r="R31" s="27"/>
    </row>
    <row r="32" spans="1:18" ht="21.75" customHeight="1" x14ac:dyDescent="0.2">
      <c r="A32" s="6" t="s">
        <v>48</v>
      </c>
      <c r="C32" s="28">
        <v>4904893</v>
      </c>
      <c r="D32" s="24"/>
      <c r="E32" s="28">
        <v>73379418744</v>
      </c>
      <c r="F32" s="24"/>
      <c r="G32" s="28">
        <v>90346885669</v>
      </c>
      <c r="H32" s="24"/>
      <c r="I32" s="28">
        <v>-16967466924</v>
      </c>
      <c r="J32" s="24"/>
      <c r="K32" s="28">
        <v>4904893</v>
      </c>
      <c r="L32" s="24"/>
      <c r="M32" s="28">
        <v>73379418744</v>
      </c>
      <c r="N32" s="24"/>
      <c r="O32" s="28">
        <v>90346885669</v>
      </c>
      <c r="P32" s="24"/>
      <c r="Q32" s="27">
        <v>-16967466924</v>
      </c>
      <c r="R32" s="27"/>
    </row>
    <row r="33" spans="1:18" ht="21.75" customHeight="1" x14ac:dyDescent="0.2">
      <c r="A33" s="6" t="s">
        <v>51</v>
      </c>
      <c r="C33" s="28">
        <v>6980000</v>
      </c>
      <c r="D33" s="24"/>
      <c r="E33" s="28">
        <v>58560678360</v>
      </c>
      <c r="F33" s="24"/>
      <c r="G33" s="28">
        <v>75213003960</v>
      </c>
      <c r="H33" s="24"/>
      <c r="I33" s="28">
        <v>-16652325600</v>
      </c>
      <c r="J33" s="24"/>
      <c r="K33" s="28">
        <v>6980000</v>
      </c>
      <c r="L33" s="24"/>
      <c r="M33" s="28">
        <v>58560678360</v>
      </c>
      <c r="N33" s="24"/>
      <c r="O33" s="28">
        <v>75213003960</v>
      </c>
      <c r="P33" s="24"/>
      <c r="Q33" s="27">
        <v>-16652325600</v>
      </c>
      <c r="R33" s="27"/>
    </row>
    <row r="34" spans="1:18" ht="21.75" customHeight="1" x14ac:dyDescent="0.2">
      <c r="A34" s="6" t="s">
        <v>43</v>
      </c>
      <c r="C34" s="28">
        <v>13200000</v>
      </c>
      <c r="D34" s="24"/>
      <c r="E34" s="28">
        <v>45636437880</v>
      </c>
      <c r="F34" s="24"/>
      <c r="G34" s="28">
        <v>52656418980</v>
      </c>
      <c r="H34" s="24"/>
      <c r="I34" s="28">
        <v>-7019981100</v>
      </c>
      <c r="J34" s="24"/>
      <c r="K34" s="28">
        <v>13200000</v>
      </c>
      <c r="L34" s="24"/>
      <c r="M34" s="28">
        <v>45636437880</v>
      </c>
      <c r="N34" s="24"/>
      <c r="O34" s="28">
        <v>52656418980</v>
      </c>
      <c r="P34" s="24"/>
      <c r="Q34" s="27">
        <v>-7019981100</v>
      </c>
      <c r="R34" s="27"/>
    </row>
    <row r="35" spans="1:18" ht="21.75" customHeight="1" x14ac:dyDescent="0.2">
      <c r="A35" s="6" t="s">
        <v>26</v>
      </c>
      <c r="C35" s="28">
        <v>200000</v>
      </c>
      <c r="D35" s="24"/>
      <c r="E35" s="28">
        <v>7008052500</v>
      </c>
      <c r="F35" s="24"/>
      <c r="G35" s="28">
        <v>6033883500</v>
      </c>
      <c r="H35" s="24"/>
      <c r="I35" s="28">
        <v>974169000</v>
      </c>
      <c r="J35" s="24"/>
      <c r="K35" s="28">
        <v>200000</v>
      </c>
      <c r="L35" s="24"/>
      <c r="M35" s="28">
        <v>7008052500</v>
      </c>
      <c r="N35" s="24"/>
      <c r="O35" s="28">
        <v>6033883500</v>
      </c>
      <c r="P35" s="24"/>
      <c r="Q35" s="27">
        <v>974169000</v>
      </c>
      <c r="R35" s="27"/>
    </row>
    <row r="36" spans="1:18" ht="21.75" customHeight="1" x14ac:dyDescent="0.2">
      <c r="A36" s="6" t="s">
        <v>20</v>
      </c>
      <c r="C36" s="28">
        <v>6019338</v>
      </c>
      <c r="D36" s="24"/>
      <c r="E36" s="28">
        <v>64083530675</v>
      </c>
      <c r="F36" s="24"/>
      <c r="G36" s="28">
        <v>64083530675</v>
      </c>
      <c r="H36" s="24"/>
      <c r="I36" s="28">
        <v>0</v>
      </c>
      <c r="J36" s="24"/>
      <c r="K36" s="28">
        <v>6019338</v>
      </c>
      <c r="L36" s="24"/>
      <c r="M36" s="28">
        <v>64083530675</v>
      </c>
      <c r="N36" s="24"/>
      <c r="O36" s="28">
        <v>64083530675</v>
      </c>
      <c r="P36" s="24"/>
      <c r="Q36" s="27">
        <v>0</v>
      </c>
      <c r="R36" s="27"/>
    </row>
    <row r="37" spans="1:18" ht="21.75" customHeight="1" x14ac:dyDescent="0.2">
      <c r="A37" s="7" t="s">
        <v>28</v>
      </c>
      <c r="C37" s="30">
        <v>6890032</v>
      </c>
      <c r="D37" s="24"/>
      <c r="E37" s="30">
        <v>81845983899</v>
      </c>
      <c r="F37" s="24"/>
      <c r="G37" s="30">
        <v>91845576911</v>
      </c>
      <c r="H37" s="24"/>
      <c r="I37" s="30">
        <v>-9999593011</v>
      </c>
      <c r="J37" s="24"/>
      <c r="K37" s="30">
        <v>6890032</v>
      </c>
      <c r="L37" s="24"/>
      <c r="M37" s="30">
        <v>81845983899</v>
      </c>
      <c r="N37" s="24"/>
      <c r="O37" s="30">
        <v>91845576911</v>
      </c>
      <c r="P37" s="24"/>
      <c r="Q37" s="29">
        <v>-9999593011</v>
      </c>
      <c r="R37" s="29"/>
    </row>
    <row r="38" spans="1:18" ht="21.75" customHeight="1" x14ac:dyDescent="0.2">
      <c r="A38" s="9" t="s">
        <v>52</v>
      </c>
      <c r="C38" s="31">
        <v>300079973</v>
      </c>
      <c r="D38" s="24"/>
      <c r="E38" s="31">
        <v>2470073342618</v>
      </c>
      <c r="F38" s="24"/>
      <c r="G38" s="31">
        <v>2714678786853</v>
      </c>
      <c r="H38" s="24"/>
      <c r="I38" s="31">
        <f>SUM(I8:I37)</f>
        <v>-244605444235</v>
      </c>
      <c r="J38" s="24"/>
      <c r="K38" s="31">
        <v>300079973</v>
      </c>
      <c r="L38" s="24"/>
      <c r="M38" s="31">
        <v>2470073342618</v>
      </c>
      <c r="N38" s="24"/>
      <c r="O38" s="31">
        <v>2714634054603</v>
      </c>
      <c r="P38" s="24"/>
      <c r="Q38" s="37">
        <f t="shared" ref="Q38:R38" si="0">SUM(Q8:R37)</f>
        <v>-244560711985</v>
      </c>
      <c r="R38" s="37"/>
    </row>
    <row r="39" spans="1:18" x14ac:dyDescent="0.2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</row>
    <row r="40" spans="1:18" x14ac:dyDescent="0.2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</sheetData>
  <mergeCells count="39">
    <mergeCell ref="Q38:R38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8"/>
  <sheetViews>
    <sheetView rightToLeft="1" workbookViewId="0">
      <selection activeCell="A9" sqref="A9:G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pans="1:49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</row>
    <row r="3" spans="1:49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</row>
    <row r="4" spans="1:49" ht="14.45" customHeight="1" x14ac:dyDescent="0.2"/>
    <row r="5" spans="1:49" ht="14.45" customHeight="1" x14ac:dyDescent="0.2">
      <c r="A5" s="12" t="s">
        <v>53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</row>
    <row r="6" spans="1:49" ht="14.45" customHeight="1" x14ac:dyDescent="0.2">
      <c r="I6" s="13" t="s">
        <v>7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C6" s="13" t="s">
        <v>9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13" t="s">
        <v>54</v>
      </c>
      <c r="B8" s="13"/>
      <c r="C8" s="13"/>
      <c r="D8" s="13"/>
      <c r="E8" s="13"/>
      <c r="F8" s="13"/>
      <c r="G8" s="13"/>
      <c r="I8" s="13" t="s">
        <v>55</v>
      </c>
      <c r="J8" s="13"/>
      <c r="K8" s="13"/>
      <c r="M8" s="13" t="s">
        <v>56</v>
      </c>
      <c r="N8" s="13"/>
      <c r="O8" s="13"/>
      <c r="Q8" s="13" t="s">
        <v>57</v>
      </c>
      <c r="R8" s="13"/>
      <c r="S8" s="13"/>
      <c r="T8" s="13"/>
      <c r="U8" s="13"/>
      <c r="W8" s="13" t="s">
        <v>58</v>
      </c>
      <c r="X8" s="13"/>
      <c r="Y8" s="13"/>
      <c r="Z8" s="13"/>
      <c r="AA8" s="13"/>
      <c r="AC8" s="13" t="s">
        <v>55</v>
      </c>
      <c r="AD8" s="13"/>
      <c r="AE8" s="13"/>
      <c r="AF8" s="13"/>
      <c r="AG8" s="13"/>
      <c r="AI8" s="13" t="s">
        <v>56</v>
      </c>
      <c r="AJ8" s="13"/>
      <c r="AK8" s="13"/>
      <c r="AM8" s="13" t="s">
        <v>57</v>
      </c>
      <c r="AN8" s="13"/>
      <c r="AO8" s="13"/>
      <c r="AQ8" s="13" t="s">
        <v>58</v>
      </c>
      <c r="AR8" s="13"/>
      <c r="AS8" s="13"/>
    </row>
    <row r="9" spans="1:49" ht="21.75" customHeight="1" x14ac:dyDescent="0.2">
      <c r="A9" s="15" t="s">
        <v>59</v>
      </c>
      <c r="B9" s="15"/>
      <c r="C9" s="15"/>
      <c r="D9" s="15"/>
      <c r="E9" s="15"/>
      <c r="F9" s="15"/>
      <c r="G9" s="15"/>
      <c r="I9" s="16">
        <v>3000000</v>
      </c>
      <c r="J9" s="16"/>
      <c r="K9" s="16"/>
      <c r="M9" s="16">
        <v>17399</v>
      </c>
      <c r="N9" s="16"/>
      <c r="O9" s="16"/>
      <c r="Q9" s="15" t="s">
        <v>60</v>
      </c>
      <c r="R9" s="15"/>
      <c r="S9" s="15"/>
      <c r="T9" s="15"/>
      <c r="U9" s="15"/>
      <c r="W9" s="20">
        <v>0.378147424074392</v>
      </c>
      <c r="X9" s="20"/>
      <c r="Y9" s="20"/>
      <c r="Z9" s="20"/>
      <c r="AA9" s="20"/>
      <c r="AC9" s="16">
        <v>3000000</v>
      </c>
      <c r="AD9" s="16"/>
      <c r="AE9" s="16"/>
      <c r="AF9" s="16"/>
      <c r="AG9" s="16"/>
      <c r="AI9" s="16">
        <v>17866</v>
      </c>
      <c r="AJ9" s="16"/>
      <c r="AK9" s="16"/>
      <c r="AM9" s="15" t="s">
        <v>60</v>
      </c>
      <c r="AN9" s="15"/>
      <c r="AO9" s="15"/>
      <c r="AQ9" s="20">
        <v>0.378147424074392</v>
      </c>
      <c r="AR9" s="20"/>
      <c r="AS9" s="20"/>
    </row>
    <row r="10" spans="1:49" ht="14.45" customHeight="1" x14ac:dyDescent="0.2">
      <c r="A10" s="12" t="s">
        <v>61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</row>
    <row r="11" spans="1:49" ht="14.45" customHeight="1" x14ac:dyDescent="0.2"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Y11" s="13" t="s">
        <v>9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9" ht="14.45" customHeight="1" x14ac:dyDescent="0.2">
      <c r="A12" s="2" t="s">
        <v>54</v>
      </c>
      <c r="C12" s="4" t="s">
        <v>62</v>
      </c>
      <c r="D12" s="3"/>
      <c r="E12" s="4" t="s">
        <v>63</v>
      </c>
      <c r="F12" s="3"/>
      <c r="G12" s="14" t="s">
        <v>64</v>
      </c>
      <c r="H12" s="14"/>
      <c r="I12" s="14"/>
      <c r="J12" s="3"/>
      <c r="K12" s="14" t="s">
        <v>65</v>
      </c>
      <c r="L12" s="14"/>
      <c r="M12" s="14"/>
      <c r="N12" s="3"/>
      <c r="O12" s="14" t="s">
        <v>56</v>
      </c>
      <c r="P12" s="14"/>
      <c r="Q12" s="14"/>
      <c r="R12" s="3"/>
      <c r="S12" s="14" t="s">
        <v>57</v>
      </c>
      <c r="T12" s="14"/>
      <c r="U12" s="14"/>
      <c r="V12" s="14"/>
      <c r="W12" s="14"/>
      <c r="Y12" s="14" t="s">
        <v>62</v>
      </c>
      <c r="Z12" s="14"/>
      <c r="AA12" s="14"/>
      <c r="AB12" s="14"/>
      <c r="AC12" s="14"/>
      <c r="AD12" s="3"/>
      <c r="AE12" s="14" t="s">
        <v>63</v>
      </c>
      <c r="AF12" s="14"/>
      <c r="AG12" s="14"/>
      <c r="AH12" s="14"/>
      <c r="AI12" s="14"/>
      <c r="AJ12" s="3"/>
      <c r="AK12" s="14" t="s">
        <v>64</v>
      </c>
      <c r="AL12" s="14"/>
      <c r="AM12" s="14"/>
      <c r="AN12" s="3"/>
      <c r="AO12" s="14" t="s">
        <v>65</v>
      </c>
      <c r="AP12" s="14"/>
      <c r="AQ12" s="14"/>
      <c r="AR12" s="3"/>
      <c r="AS12" s="14" t="s">
        <v>56</v>
      </c>
      <c r="AT12" s="14"/>
      <c r="AU12" s="3"/>
      <c r="AV12" s="4" t="s">
        <v>57</v>
      </c>
    </row>
    <row r="13" spans="1:49" ht="14.45" customHeight="1" x14ac:dyDescent="0.2">
      <c r="A13" s="12" t="s">
        <v>66</v>
      </c>
      <c r="B13" s="12"/>
      <c r="C13" s="21"/>
      <c r="D13" s="12"/>
      <c r="E13" s="21"/>
      <c r="F13" s="12"/>
      <c r="G13" s="21"/>
      <c r="H13" s="21"/>
      <c r="I13" s="21"/>
      <c r="J13" s="12"/>
      <c r="K13" s="21"/>
      <c r="L13" s="21"/>
      <c r="M13" s="21"/>
      <c r="N13" s="12"/>
      <c r="O13" s="21"/>
      <c r="P13" s="21"/>
      <c r="Q13" s="21"/>
      <c r="R13" s="12"/>
      <c r="S13" s="21"/>
      <c r="T13" s="21"/>
      <c r="U13" s="21"/>
      <c r="V13" s="21"/>
      <c r="W13" s="21"/>
      <c r="X13" s="12"/>
      <c r="Y13" s="21"/>
      <c r="Z13" s="21"/>
      <c r="AA13" s="21"/>
      <c r="AB13" s="21"/>
      <c r="AC13" s="21"/>
      <c r="AD13" s="12"/>
      <c r="AE13" s="21"/>
      <c r="AF13" s="21"/>
      <c r="AG13" s="21"/>
      <c r="AH13" s="21"/>
      <c r="AI13" s="21"/>
      <c r="AJ13" s="12"/>
      <c r="AK13" s="21"/>
      <c r="AL13" s="21"/>
      <c r="AM13" s="21"/>
      <c r="AN13" s="12"/>
      <c r="AO13" s="21"/>
      <c r="AP13" s="21"/>
      <c r="AQ13" s="21"/>
      <c r="AR13" s="12"/>
      <c r="AS13" s="21"/>
      <c r="AT13" s="21"/>
      <c r="AU13" s="12"/>
      <c r="AV13" s="21"/>
      <c r="AW13" s="12"/>
    </row>
    <row r="14" spans="1:49" ht="14.45" customHeight="1" x14ac:dyDescent="0.2">
      <c r="C14" s="13" t="s">
        <v>7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 t="s">
        <v>9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49" ht="14.45" customHeight="1" x14ac:dyDescent="0.2">
      <c r="A15" s="2" t="s">
        <v>54</v>
      </c>
      <c r="C15" s="4" t="s">
        <v>63</v>
      </c>
      <c r="D15" s="3"/>
      <c r="E15" s="4" t="s">
        <v>65</v>
      </c>
      <c r="F15" s="3"/>
      <c r="G15" s="14" t="s">
        <v>56</v>
      </c>
      <c r="H15" s="14"/>
      <c r="I15" s="14"/>
      <c r="J15" s="3"/>
      <c r="K15" s="14" t="s">
        <v>57</v>
      </c>
      <c r="L15" s="14"/>
      <c r="M15" s="14"/>
      <c r="O15" s="14" t="s">
        <v>63</v>
      </c>
      <c r="P15" s="14"/>
      <c r="Q15" s="14"/>
      <c r="R15" s="14"/>
      <c r="S15" s="14"/>
      <c r="T15" s="3"/>
      <c r="U15" s="14" t="s">
        <v>65</v>
      </c>
      <c r="V15" s="14"/>
      <c r="W15" s="14"/>
      <c r="X15" s="14"/>
      <c r="Y15" s="14"/>
      <c r="Z15" s="3"/>
      <c r="AA15" s="14" t="s">
        <v>56</v>
      </c>
      <c r="AB15" s="14"/>
      <c r="AC15" s="14"/>
      <c r="AD15" s="14"/>
      <c r="AE15" s="14"/>
      <c r="AF15" s="3"/>
      <c r="AG15" s="14" t="s">
        <v>57</v>
      </c>
      <c r="AH15" s="14"/>
      <c r="AI15" s="14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</sheetData>
  <mergeCells count="45">
    <mergeCell ref="A13:AW13"/>
    <mergeCell ref="C14:M14"/>
    <mergeCell ref="O14:AI14"/>
    <mergeCell ref="G15:I15"/>
    <mergeCell ref="K15:M15"/>
    <mergeCell ref="O15:S15"/>
    <mergeCell ref="U15:Y15"/>
    <mergeCell ref="AA15:AE15"/>
    <mergeCell ref="AG15:AI15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rightToLeft="1" tabSelected="1" workbookViewId="0">
      <selection activeCell="L10" sqref="L10:L15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" bestFit="1" customWidth="1"/>
    <col min="7" max="7" width="1.28515625" customWidth="1"/>
    <col min="8" max="8" width="16.140625" bestFit="1" customWidth="1"/>
    <col min="9" max="9" width="1.28515625" customWidth="1"/>
    <col min="10" max="10" width="16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.75" customHeight="1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4.45" customHeight="1" x14ac:dyDescent="0.2"/>
    <row r="5" spans="1:12" ht="14.45" customHeight="1" x14ac:dyDescent="0.2">
      <c r="A5" s="1" t="s">
        <v>67</v>
      </c>
      <c r="B5" s="12" t="s">
        <v>68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4.45" customHeight="1" x14ac:dyDescent="0.2">
      <c r="D6" s="2" t="s">
        <v>7</v>
      </c>
      <c r="F6" s="13" t="s">
        <v>8</v>
      </c>
      <c r="G6" s="13"/>
      <c r="H6" s="1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13" t="s">
        <v>69</v>
      </c>
      <c r="B8" s="13"/>
      <c r="D8" s="2" t="s">
        <v>70</v>
      </c>
      <c r="F8" s="2" t="s">
        <v>71</v>
      </c>
      <c r="H8" s="2" t="s">
        <v>72</v>
      </c>
      <c r="J8" s="2" t="s">
        <v>70</v>
      </c>
      <c r="L8" s="2" t="s">
        <v>18</v>
      </c>
    </row>
    <row r="9" spans="1:12" ht="21.75" customHeight="1" x14ac:dyDescent="0.2">
      <c r="A9" s="15" t="s">
        <v>73</v>
      </c>
      <c r="B9" s="15"/>
      <c r="D9" s="25">
        <v>930475</v>
      </c>
      <c r="E9" s="24"/>
      <c r="F9" s="25">
        <v>3935</v>
      </c>
      <c r="G9" s="24"/>
      <c r="H9" s="25">
        <v>630000</v>
      </c>
      <c r="I9" s="24"/>
      <c r="J9" s="25">
        <v>304410</v>
      </c>
      <c r="K9" s="24"/>
      <c r="L9" s="26">
        <f>J9/2773776196075*100</f>
        <v>1.0974569629328849E-5</v>
      </c>
    </row>
    <row r="10" spans="1:12" ht="21.75" customHeight="1" x14ac:dyDescent="0.2">
      <c r="A10" s="17" t="s">
        <v>74</v>
      </c>
      <c r="B10" s="17"/>
      <c r="D10" s="28">
        <v>4721000</v>
      </c>
      <c r="E10" s="24"/>
      <c r="F10" s="28">
        <v>0</v>
      </c>
      <c r="G10" s="24"/>
      <c r="H10" s="28">
        <v>0</v>
      </c>
      <c r="I10" s="24"/>
      <c r="J10" s="28">
        <v>4721000</v>
      </c>
      <c r="K10" s="24"/>
      <c r="L10" s="36">
        <f t="shared" ref="L10:L16" si="0">J10/2773776196075*100</f>
        <v>1.7020118662350612E-4</v>
      </c>
    </row>
    <row r="11" spans="1:12" ht="21.75" customHeight="1" x14ac:dyDescent="0.2">
      <c r="A11" s="17" t="s">
        <v>73</v>
      </c>
      <c r="B11" s="17"/>
      <c r="D11" s="28">
        <v>1222867737</v>
      </c>
      <c r="E11" s="24"/>
      <c r="F11" s="28">
        <v>345236090</v>
      </c>
      <c r="G11" s="24"/>
      <c r="H11" s="28">
        <v>1201504800</v>
      </c>
      <c r="I11" s="24"/>
      <c r="J11" s="28">
        <v>366599027</v>
      </c>
      <c r="K11" s="24"/>
      <c r="L11" s="36">
        <f t="shared" si="0"/>
        <v>1.3216604408053964E-2</v>
      </c>
    </row>
    <row r="12" spans="1:12" ht="21.75" customHeight="1" x14ac:dyDescent="0.2">
      <c r="A12" s="17" t="s">
        <v>75</v>
      </c>
      <c r="B12" s="17"/>
      <c r="D12" s="28">
        <v>4270961</v>
      </c>
      <c r="E12" s="24"/>
      <c r="F12" s="28">
        <v>25857576792</v>
      </c>
      <c r="G12" s="24"/>
      <c r="H12" s="28">
        <v>25690700000</v>
      </c>
      <c r="I12" s="24"/>
      <c r="J12" s="28">
        <v>171147753</v>
      </c>
      <c r="K12" s="24"/>
      <c r="L12" s="36">
        <f t="shared" si="0"/>
        <v>6.1702077205140283E-3</v>
      </c>
    </row>
    <row r="13" spans="1:12" ht="21.75" customHeight="1" x14ac:dyDescent="0.2">
      <c r="A13" s="17" t="s">
        <v>76</v>
      </c>
      <c r="B13" s="17"/>
      <c r="D13" s="28">
        <v>14256403805</v>
      </c>
      <c r="E13" s="24"/>
      <c r="F13" s="28">
        <v>231861057043</v>
      </c>
      <c r="G13" s="24"/>
      <c r="H13" s="28">
        <v>142414295288</v>
      </c>
      <c r="I13" s="24"/>
      <c r="J13" s="28">
        <v>103703165560</v>
      </c>
      <c r="K13" s="24"/>
      <c r="L13" s="36">
        <f t="shared" si="0"/>
        <v>3.7386998167604135</v>
      </c>
    </row>
    <row r="14" spans="1:12" ht="21.75" customHeight="1" x14ac:dyDescent="0.2">
      <c r="A14" s="17" t="s">
        <v>77</v>
      </c>
      <c r="B14" s="17"/>
      <c r="D14" s="28">
        <v>14820299</v>
      </c>
      <c r="E14" s="24"/>
      <c r="F14" s="28">
        <v>60260</v>
      </c>
      <c r="G14" s="24"/>
      <c r="H14" s="28">
        <v>630000</v>
      </c>
      <c r="I14" s="24"/>
      <c r="J14" s="28">
        <v>14250559</v>
      </c>
      <c r="K14" s="24"/>
      <c r="L14" s="36">
        <f t="shared" si="0"/>
        <v>5.1376023127479027E-4</v>
      </c>
    </row>
    <row r="15" spans="1:12" ht="21.75" customHeight="1" x14ac:dyDescent="0.2">
      <c r="A15" s="17" t="s">
        <v>78</v>
      </c>
      <c r="B15" s="17"/>
      <c r="D15" s="28">
        <v>9913728</v>
      </c>
      <c r="E15" s="24"/>
      <c r="F15" s="28">
        <v>41922</v>
      </c>
      <c r="G15" s="24"/>
      <c r="H15" s="28">
        <v>0</v>
      </c>
      <c r="I15" s="24"/>
      <c r="J15" s="28">
        <v>9955650</v>
      </c>
      <c r="K15" s="24"/>
      <c r="L15" s="36">
        <f t="shared" si="0"/>
        <v>3.5892044982171339E-4</v>
      </c>
    </row>
    <row r="16" spans="1:12" ht="21.75" customHeight="1" x14ac:dyDescent="0.2">
      <c r="A16" s="18" t="s">
        <v>79</v>
      </c>
      <c r="B16" s="18"/>
      <c r="D16" s="30">
        <v>8488000</v>
      </c>
      <c r="E16" s="24"/>
      <c r="F16" s="30">
        <v>0</v>
      </c>
      <c r="G16" s="24"/>
      <c r="H16" s="30">
        <v>2957500</v>
      </c>
      <c r="I16" s="24"/>
      <c r="J16" s="30">
        <v>5530500</v>
      </c>
      <c r="K16" s="24"/>
      <c r="L16" s="36">
        <f t="shared" si="0"/>
        <v>1.9938522826123717E-4</v>
      </c>
    </row>
    <row r="17" spans="1:12" ht="21.75" customHeight="1" x14ac:dyDescent="0.2">
      <c r="A17" s="19" t="s">
        <v>52</v>
      </c>
      <c r="B17" s="19"/>
      <c r="D17" s="31">
        <v>15522416005</v>
      </c>
      <c r="E17" s="24"/>
      <c r="F17" s="31">
        <v>258063976042</v>
      </c>
      <c r="G17" s="24"/>
      <c r="H17" s="31">
        <v>169310717588</v>
      </c>
      <c r="I17" s="24"/>
      <c r="J17" s="31">
        <v>104275674459</v>
      </c>
      <c r="K17" s="24"/>
      <c r="L17" s="32">
        <f>SUM(L9:L16)</f>
        <v>3.7593398705545917</v>
      </c>
    </row>
    <row r="18" spans="1:12" x14ac:dyDescent="0.2"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">
      <c r="D19" s="24"/>
      <c r="E19" s="24"/>
      <c r="F19" s="24"/>
      <c r="G19" s="24"/>
      <c r="H19" s="24"/>
      <c r="I19" s="24"/>
      <c r="J19" s="24"/>
      <c r="K19" s="24"/>
      <c r="L19" s="24"/>
    </row>
    <row r="20" spans="1:12" x14ac:dyDescent="0.2">
      <c r="D20" s="24"/>
      <c r="E20" s="24"/>
      <c r="F20" s="24"/>
      <c r="G20" s="24"/>
      <c r="H20" s="24"/>
      <c r="I20" s="24"/>
      <c r="J20" s="24"/>
      <c r="K20" s="24"/>
      <c r="L20" s="24"/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5"/>
  <sheetViews>
    <sheetView rightToLeft="1" workbookViewId="0">
      <selection activeCell="F13" sqref="F1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6.425781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3" ht="14.45" customHeight="1" x14ac:dyDescent="0.2"/>
    <row r="5" spans="1:13" ht="29.1" customHeight="1" x14ac:dyDescent="0.2">
      <c r="A5" s="1" t="s">
        <v>81</v>
      </c>
      <c r="B5" s="12" t="s">
        <v>82</v>
      </c>
      <c r="C5" s="12"/>
      <c r="D5" s="12"/>
      <c r="E5" s="12"/>
      <c r="F5" s="12"/>
      <c r="G5" s="12"/>
      <c r="H5" s="12"/>
      <c r="I5" s="12"/>
      <c r="J5" s="12"/>
    </row>
    <row r="6" spans="1:13" ht="14.45" customHeight="1" x14ac:dyDescent="0.2"/>
    <row r="7" spans="1:13" ht="14.45" customHeight="1" x14ac:dyDescent="0.2">
      <c r="A7" s="13" t="s">
        <v>83</v>
      </c>
      <c r="B7" s="13"/>
      <c r="D7" s="2" t="s">
        <v>84</v>
      </c>
      <c r="F7" s="2" t="s">
        <v>70</v>
      </c>
      <c r="H7" s="2" t="s">
        <v>85</v>
      </c>
      <c r="J7" s="2" t="s">
        <v>86</v>
      </c>
    </row>
    <row r="8" spans="1:13" ht="21.75" customHeight="1" x14ac:dyDescent="0.2">
      <c r="A8" s="15" t="s">
        <v>87</v>
      </c>
      <c r="B8" s="15"/>
      <c r="D8" s="39" t="s">
        <v>88</v>
      </c>
      <c r="E8" s="24"/>
      <c r="F8" s="25">
        <f>'درآمد سرمایه گذاری در سهام'!J42</f>
        <v>-149353816714</v>
      </c>
      <c r="G8" s="24"/>
      <c r="H8" s="26">
        <f>F8/F$13*100</f>
        <v>100.6552512730734</v>
      </c>
      <c r="I8" s="24"/>
      <c r="J8" s="26">
        <f>F8/2773776196075*100</f>
        <v>-5.3844941392655032</v>
      </c>
      <c r="K8" s="24"/>
      <c r="L8" s="24"/>
      <c r="M8" s="33"/>
    </row>
    <row r="9" spans="1:13" ht="21.75" customHeight="1" x14ac:dyDescent="0.2">
      <c r="A9" s="17" t="s">
        <v>89</v>
      </c>
      <c r="B9" s="17"/>
      <c r="D9" s="40" t="s">
        <v>90</v>
      </c>
      <c r="E9" s="24"/>
      <c r="F9" s="28">
        <v>0</v>
      </c>
      <c r="G9" s="24"/>
      <c r="H9" s="36">
        <f t="shared" ref="H9:H12" si="0">F9/F$13*100</f>
        <v>0</v>
      </c>
      <c r="I9" s="24"/>
      <c r="J9" s="36">
        <f t="shared" ref="J9:J12" si="1">F9/2773776196075*100</f>
        <v>0</v>
      </c>
      <c r="K9" s="24"/>
      <c r="L9" s="24"/>
    </row>
    <row r="10" spans="1:13" ht="21.75" customHeight="1" x14ac:dyDescent="0.2">
      <c r="A10" s="17" t="s">
        <v>91</v>
      </c>
      <c r="B10" s="17"/>
      <c r="D10" s="40" t="s">
        <v>92</v>
      </c>
      <c r="E10" s="24"/>
      <c r="F10" s="28">
        <v>0</v>
      </c>
      <c r="G10" s="24"/>
      <c r="H10" s="36">
        <f t="shared" si="0"/>
        <v>0</v>
      </c>
      <c r="I10" s="24"/>
      <c r="J10" s="36">
        <f t="shared" si="1"/>
        <v>0</v>
      </c>
      <c r="K10" s="24"/>
      <c r="L10" s="24"/>
    </row>
    <row r="11" spans="1:13" ht="21.75" customHeight="1" x14ac:dyDescent="0.2">
      <c r="A11" s="17" t="s">
        <v>93</v>
      </c>
      <c r="B11" s="17"/>
      <c r="D11" s="40" t="s">
        <v>94</v>
      </c>
      <c r="E11" s="24"/>
      <c r="F11" s="28">
        <f>'سود سپرده بانکی'!G14</f>
        <v>1350266</v>
      </c>
      <c r="G11" s="24"/>
      <c r="H11" s="36">
        <f t="shared" si="0"/>
        <v>-9.0999591778592813E-4</v>
      </c>
      <c r="I11" s="24"/>
      <c r="J11" s="36">
        <f t="shared" si="1"/>
        <v>4.8679702490441671E-5</v>
      </c>
      <c r="K11" s="24"/>
      <c r="L11" s="24"/>
      <c r="M11" s="33"/>
    </row>
    <row r="12" spans="1:13" ht="21.75" customHeight="1" x14ac:dyDescent="0.2">
      <c r="A12" s="18" t="s">
        <v>95</v>
      </c>
      <c r="B12" s="18"/>
      <c r="D12" s="42" t="s">
        <v>96</v>
      </c>
      <c r="E12" s="24"/>
      <c r="F12" s="30">
        <f>'سایر درآمدها'!D11</f>
        <v>970921695</v>
      </c>
      <c r="G12" s="24"/>
      <c r="H12" s="36">
        <f t="shared" si="0"/>
        <v>-0.65434127715560775</v>
      </c>
      <c r="I12" s="24"/>
      <c r="J12" s="36">
        <f t="shared" si="1"/>
        <v>3.5003606144356263E-2</v>
      </c>
      <c r="K12" s="24"/>
      <c r="L12" s="24"/>
      <c r="M12" s="33"/>
    </row>
    <row r="13" spans="1:13" ht="21.75" customHeight="1" x14ac:dyDescent="0.2">
      <c r="A13" s="19" t="s">
        <v>52</v>
      </c>
      <c r="B13" s="19"/>
      <c r="D13" s="35"/>
      <c r="E13" s="24"/>
      <c r="F13" s="31">
        <f>SUM(F8:F12)</f>
        <v>-148381544753</v>
      </c>
      <c r="G13" s="24"/>
      <c r="H13" s="32">
        <f>SUM(H8:H12)</f>
        <v>100.00000000000001</v>
      </c>
      <c r="I13" s="24"/>
      <c r="J13" s="32">
        <f>SUM(J8:J12)</f>
        <v>-5.3494418534186563</v>
      </c>
      <c r="K13" s="24"/>
      <c r="L13" s="24"/>
      <c r="M13" s="33"/>
    </row>
    <row r="14" spans="1:13" x14ac:dyDescent="0.2">
      <c r="D14" s="24"/>
      <c r="E14" s="24"/>
      <c r="F14" s="24"/>
      <c r="G14" s="24"/>
      <c r="H14" s="24"/>
      <c r="I14" s="24"/>
      <c r="J14" s="24"/>
      <c r="K14" s="24"/>
      <c r="L14" s="24"/>
    </row>
    <row r="15" spans="1:13" x14ac:dyDescent="0.2"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7"/>
  <sheetViews>
    <sheetView rightToLeft="1" workbookViewId="0">
      <selection activeCell="Z7" sqref="Z7:Z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6.85546875" bestFit="1" customWidth="1"/>
    <col min="7" max="7" width="1.28515625" customWidth="1"/>
    <col min="8" max="8" width="15.85546875" bestFit="1" customWidth="1"/>
    <col min="9" max="9" width="1.28515625" customWidth="1"/>
    <col min="10" max="10" width="16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6.85546875" bestFit="1" customWidth="1"/>
    <col min="18" max="18" width="1.28515625" customWidth="1"/>
    <col min="19" max="19" width="15.85546875" bestFit="1" customWidth="1"/>
    <col min="20" max="20" width="1.28515625" customWidth="1"/>
    <col min="21" max="21" width="17" bestFit="1" customWidth="1"/>
    <col min="22" max="22" width="1.28515625" customWidth="1"/>
    <col min="23" max="23" width="15.5703125" customWidth="1"/>
    <col min="24" max="24" width="0.28515625" customWidth="1"/>
    <col min="26" max="26" width="16.85546875" bestFit="1" customWidth="1"/>
  </cols>
  <sheetData>
    <row r="1" spans="1:26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6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6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6" ht="14.45" customHeight="1" x14ac:dyDescent="0.2"/>
    <row r="5" spans="1:26" ht="14.45" customHeight="1" x14ac:dyDescent="0.2">
      <c r="A5" s="1" t="s">
        <v>97</v>
      </c>
      <c r="B5" s="12" t="s">
        <v>98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6" ht="14.45" customHeight="1" x14ac:dyDescent="0.2">
      <c r="D6" s="13" t="s">
        <v>99</v>
      </c>
      <c r="E6" s="13"/>
      <c r="F6" s="13"/>
      <c r="G6" s="13"/>
      <c r="H6" s="13"/>
      <c r="I6" s="13"/>
      <c r="J6" s="13"/>
      <c r="K6" s="13"/>
      <c r="L6" s="13"/>
      <c r="N6" s="13" t="s">
        <v>100</v>
      </c>
      <c r="O6" s="13"/>
      <c r="P6" s="13"/>
      <c r="Q6" s="13"/>
      <c r="R6" s="13"/>
      <c r="S6" s="13"/>
      <c r="T6" s="13"/>
      <c r="U6" s="13"/>
      <c r="V6" s="13"/>
      <c r="W6" s="13"/>
    </row>
    <row r="7" spans="1:26" ht="14.45" customHeight="1" x14ac:dyDescent="0.2">
      <c r="D7" s="3"/>
      <c r="E7" s="3"/>
      <c r="F7" s="3"/>
      <c r="G7" s="3"/>
      <c r="H7" s="3"/>
      <c r="I7" s="3"/>
      <c r="J7" s="14" t="s">
        <v>52</v>
      </c>
      <c r="K7" s="14"/>
      <c r="L7" s="14"/>
      <c r="N7" s="3"/>
      <c r="O7" s="3"/>
      <c r="P7" s="3"/>
      <c r="Q7" s="3"/>
      <c r="R7" s="3"/>
      <c r="S7" s="3"/>
      <c r="T7" s="3"/>
      <c r="U7" s="14" t="s">
        <v>52</v>
      </c>
      <c r="V7" s="14"/>
      <c r="W7" s="14"/>
    </row>
    <row r="8" spans="1:26" ht="14.45" customHeight="1" x14ac:dyDescent="0.2">
      <c r="A8" s="13" t="s">
        <v>101</v>
      </c>
      <c r="B8" s="13"/>
      <c r="D8" s="2" t="s">
        <v>102</v>
      </c>
      <c r="F8" s="2" t="s">
        <v>103</v>
      </c>
      <c r="H8" s="2" t="s">
        <v>104</v>
      </c>
      <c r="J8" s="4" t="s">
        <v>70</v>
      </c>
      <c r="K8" s="3"/>
      <c r="L8" s="4" t="s">
        <v>85</v>
      </c>
      <c r="N8" s="2" t="s">
        <v>102</v>
      </c>
      <c r="P8" s="13" t="s">
        <v>103</v>
      </c>
      <c r="Q8" s="13"/>
      <c r="S8" s="2" t="s">
        <v>104</v>
      </c>
      <c r="U8" s="4" t="s">
        <v>70</v>
      </c>
      <c r="V8" s="3"/>
      <c r="W8" s="4" t="s">
        <v>85</v>
      </c>
    </row>
    <row r="9" spans="1:26" ht="21.75" customHeight="1" x14ac:dyDescent="0.2">
      <c r="A9" s="15" t="s">
        <v>22</v>
      </c>
      <c r="B9" s="15"/>
      <c r="D9" s="25">
        <v>0</v>
      </c>
      <c r="E9" s="24"/>
      <c r="F9" s="25">
        <v>1165272426</v>
      </c>
      <c r="G9" s="24"/>
      <c r="H9" s="25">
        <v>-2243103316</v>
      </c>
      <c r="I9" s="24"/>
      <c r="J9" s="25">
        <f>D9+F9+H9</f>
        <v>-1077830890</v>
      </c>
      <c r="K9" s="24"/>
      <c r="L9" s="26">
        <f>J9/-148381544753*100</f>
        <v>0.72639147394926162</v>
      </c>
      <c r="M9" s="24"/>
      <c r="N9" s="25">
        <v>0</v>
      </c>
      <c r="O9" s="24"/>
      <c r="P9" s="23">
        <v>1165272426</v>
      </c>
      <c r="Q9" s="23"/>
      <c r="R9" s="24"/>
      <c r="S9" s="25">
        <v>-2243103316</v>
      </c>
      <c r="T9" s="24"/>
      <c r="U9" s="25">
        <f>N9+P9+S9</f>
        <v>-1077830890</v>
      </c>
      <c r="V9" s="24"/>
      <c r="W9" s="26">
        <f>U9/-148283376389*100</f>
        <v>0.7268723684659476</v>
      </c>
      <c r="X9" s="24"/>
      <c r="Y9" s="24"/>
      <c r="Z9" s="28"/>
    </row>
    <row r="10" spans="1:26" ht="21.75" customHeight="1" x14ac:dyDescent="0.2">
      <c r="A10" s="17" t="s">
        <v>25</v>
      </c>
      <c r="B10" s="17"/>
      <c r="D10" s="28">
        <v>37560233379</v>
      </c>
      <c r="E10" s="24"/>
      <c r="F10" s="28">
        <v>-47675532686</v>
      </c>
      <c r="G10" s="24"/>
      <c r="H10" s="28">
        <v>-4079581065</v>
      </c>
      <c r="I10" s="24"/>
      <c r="J10" s="35">
        <f t="shared" ref="J10:J40" si="0">D10+F10+H10</f>
        <v>-14194880372</v>
      </c>
      <c r="K10" s="24"/>
      <c r="L10" s="36">
        <f t="shared" ref="L10:L41" si="1">J10/-148381544753*100</f>
        <v>9.5664729704958837</v>
      </c>
      <c r="M10" s="24"/>
      <c r="N10" s="28">
        <v>37560233379</v>
      </c>
      <c r="O10" s="24"/>
      <c r="P10" s="27">
        <v>-47675532686</v>
      </c>
      <c r="Q10" s="27"/>
      <c r="R10" s="24"/>
      <c r="S10" s="28">
        <v>-4079581065</v>
      </c>
      <c r="T10" s="24"/>
      <c r="U10" s="35">
        <f t="shared" ref="U10:U41" si="2">N10+P10+S10</f>
        <v>-14194880372</v>
      </c>
      <c r="V10" s="24"/>
      <c r="W10" s="36">
        <f t="shared" ref="W10:W41" si="3">U10/-148283376389*100</f>
        <v>9.5728062832625174</v>
      </c>
      <c r="X10" s="24"/>
      <c r="Y10" s="24"/>
    </row>
    <row r="11" spans="1:26" ht="21.75" customHeight="1" x14ac:dyDescent="0.2">
      <c r="A11" s="17" t="s">
        <v>47</v>
      </c>
      <c r="B11" s="17"/>
      <c r="D11" s="28">
        <v>0</v>
      </c>
      <c r="E11" s="24"/>
      <c r="F11" s="28">
        <v>2012951057</v>
      </c>
      <c r="G11" s="24"/>
      <c r="H11" s="28">
        <v>-2083535210</v>
      </c>
      <c r="I11" s="24"/>
      <c r="J11" s="35">
        <f t="shared" si="0"/>
        <v>-70584153</v>
      </c>
      <c r="K11" s="24"/>
      <c r="L11" s="36">
        <f t="shared" si="1"/>
        <v>4.7569361215032718E-2</v>
      </c>
      <c r="M11" s="24"/>
      <c r="N11" s="28">
        <v>0</v>
      </c>
      <c r="O11" s="24"/>
      <c r="P11" s="27">
        <v>2012951057</v>
      </c>
      <c r="Q11" s="27"/>
      <c r="R11" s="24"/>
      <c r="S11" s="28">
        <v>-2083535210</v>
      </c>
      <c r="T11" s="24"/>
      <c r="U11" s="35">
        <f t="shared" si="2"/>
        <v>-70584153</v>
      </c>
      <c r="V11" s="24"/>
      <c r="W11" s="36">
        <f t="shared" si="3"/>
        <v>4.7600853661999634E-2</v>
      </c>
      <c r="X11" s="24"/>
      <c r="Y11" s="24"/>
    </row>
    <row r="12" spans="1:26" ht="21.75" customHeight="1" x14ac:dyDescent="0.2">
      <c r="A12" s="17" t="s">
        <v>30</v>
      </c>
      <c r="B12" s="17"/>
      <c r="D12" s="28">
        <v>0</v>
      </c>
      <c r="E12" s="24"/>
      <c r="F12" s="28">
        <v>855399244</v>
      </c>
      <c r="G12" s="24"/>
      <c r="H12" s="28">
        <v>-236583884</v>
      </c>
      <c r="I12" s="24"/>
      <c r="J12" s="35">
        <f t="shared" si="0"/>
        <v>618815360</v>
      </c>
      <c r="K12" s="24"/>
      <c r="L12" s="36">
        <f t="shared" si="1"/>
        <v>-0.41704334661705877</v>
      </c>
      <c r="M12" s="24"/>
      <c r="N12" s="28">
        <v>0</v>
      </c>
      <c r="O12" s="24"/>
      <c r="P12" s="27">
        <v>855399244</v>
      </c>
      <c r="Q12" s="27"/>
      <c r="R12" s="24"/>
      <c r="S12" s="28">
        <v>-236583884</v>
      </c>
      <c r="T12" s="24"/>
      <c r="U12" s="35">
        <f t="shared" si="2"/>
        <v>618815360</v>
      </c>
      <c r="V12" s="24"/>
      <c r="W12" s="36">
        <f t="shared" si="3"/>
        <v>-0.41731944272473764</v>
      </c>
      <c r="X12" s="24"/>
      <c r="Y12" s="24"/>
    </row>
    <row r="13" spans="1:26" ht="21.75" customHeight="1" x14ac:dyDescent="0.2">
      <c r="A13" s="17" t="s">
        <v>32</v>
      </c>
      <c r="B13" s="17"/>
      <c r="D13" s="28">
        <v>0</v>
      </c>
      <c r="E13" s="24"/>
      <c r="F13" s="28">
        <v>-9516517805</v>
      </c>
      <c r="G13" s="24"/>
      <c r="H13" s="28">
        <v>-2266433873</v>
      </c>
      <c r="I13" s="24"/>
      <c r="J13" s="35">
        <f t="shared" si="0"/>
        <v>-11782951678</v>
      </c>
      <c r="K13" s="24"/>
      <c r="L13" s="36">
        <f t="shared" si="1"/>
        <v>7.9409819446308001</v>
      </c>
      <c r="M13" s="24"/>
      <c r="N13" s="28">
        <v>0</v>
      </c>
      <c r="O13" s="24"/>
      <c r="P13" s="27">
        <v>-9516517805</v>
      </c>
      <c r="Q13" s="27"/>
      <c r="R13" s="24"/>
      <c r="S13" s="28">
        <v>-2266433873</v>
      </c>
      <c r="T13" s="24"/>
      <c r="U13" s="35">
        <f t="shared" si="2"/>
        <v>-11782951678</v>
      </c>
      <c r="V13" s="24"/>
      <c r="W13" s="36">
        <f t="shared" si="3"/>
        <v>7.9462391300621116</v>
      </c>
      <c r="X13" s="24"/>
      <c r="Y13" s="24"/>
    </row>
    <row r="14" spans="1:26" ht="21.75" customHeight="1" x14ac:dyDescent="0.2">
      <c r="A14" s="17" t="s">
        <v>40</v>
      </c>
      <c r="B14" s="17"/>
      <c r="D14" s="28">
        <v>0</v>
      </c>
      <c r="E14" s="24"/>
      <c r="F14" s="28">
        <v>-17658645821</v>
      </c>
      <c r="G14" s="24"/>
      <c r="H14" s="28">
        <v>-2546358276</v>
      </c>
      <c r="I14" s="24"/>
      <c r="J14" s="35">
        <f t="shared" si="0"/>
        <v>-20205004097</v>
      </c>
      <c r="K14" s="24"/>
      <c r="L14" s="36">
        <f t="shared" si="1"/>
        <v>13.616925292585277</v>
      </c>
      <c r="M14" s="24"/>
      <c r="N14" s="28">
        <v>0</v>
      </c>
      <c r="O14" s="24"/>
      <c r="P14" s="27">
        <v>-17658645821</v>
      </c>
      <c r="Q14" s="27"/>
      <c r="R14" s="24"/>
      <c r="S14" s="28">
        <v>-2546358276</v>
      </c>
      <c r="T14" s="24"/>
      <c r="U14" s="35">
        <f t="shared" si="2"/>
        <v>-20205004097</v>
      </c>
      <c r="V14" s="24"/>
      <c r="W14" s="36">
        <f t="shared" si="3"/>
        <v>13.625940135052694</v>
      </c>
      <c r="X14" s="24"/>
      <c r="Y14" s="24"/>
    </row>
    <row r="15" spans="1:26" ht="21.75" customHeight="1" x14ac:dyDescent="0.2">
      <c r="A15" s="17" t="s">
        <v>23</v>
      </c>
      <c r="B15" s="17"/>
      <c r="D15" s="28">
        <v>0</v>
      </c>
      <c r="E15" s="24"/>
      <c r="F15" s="28">
        <v>0</v>
      </c>
      <c r="G15" s="24"/>
      <c r="H15" s="28">
        <v>-2058244826</v>
      </c>
      <c r="I15" s="24"/>
      <c r="J15" s="35">
        <f t="shared" si="0"/>
        <v>-2058244826</v>
      </c>
      <c r="K15" s="24"/>
      <c r="L15" s="36">
        <f t="shared" si="1"/>
        <v>1.3871299354823479</v>
      </c>
      <c r="M15" s="24"/>
      <c r="N15" s="28">
        <v>0</v>
      </c>
      <c r="O15" s="24"/>
      <c r="P15" s="27">
        <v>0</v>
      </c>
      <c r="Q15" s="27"/>
      <c r="R15" s="24"/>
      <c r="S15" s="28">
        <v>-2058244826</v>
      </c>
      <c r="T15" s="24"/>
      <c r="U15" s="35">
        <f t="shared" si="2"/>
        <v>-2058244826</v>
      </c>
      <c r="V15" s="24"/>
      <c r="W15" s="36">
        <f t="shared" si="3"/>
        <v>1.3880482601100828</v>
      </c>
      <c r="X15" s="24"/>
      <c r="Y15" s="24"/>
    </row>
    <row r="16" spans="1:26" ht="21.75" customHeight="1" x14ac:dyDescent="0.2">
      <c r="A16" s="17" t="s">
        <v>19</v>
      </c>
      <c r="B16" s="17"/>
      <c r="D16" s="28">
        <v>0</v>
      </c>
      <c r="E16" s="24"/>
      <c r="F16" s="28">
        <v>0</v>
      </c>
      <c r="G16" s="24"/>
      <c r="H16" s="28">
        <v>-105989038</v>
      </c>
      <c r="I16" s="24"/>
      <c r="J16" s="35">
        <f t="shared" si="0"/>
        <v>-105989038</v>
      </c>
      <c r="K16" s="24"/>
      <c r="L16" s="36">
        <f t="shared" si="1"/>
        <v>7.1430067786686188E-2</v>
      </c>
      <c r="M16" s="24"/>
      <c r="N16" s="28">
        <v>0</v>
      </c>
      <c r="O16" s="24"/>
      <c r="P16" s="27">
        <v>0</v>
      </c>
      <c r="Q16" s="27"/>
      <c r="R16" s="24"/>
      <c r="S16" s="28">
        <v>-105989038</v>
      </c>
      <c r="T16" s="24"/>
      <c r="U16" s="35">
        <f t="shared" si="2"/>
        <v>-105989038</v>
      </c>
      <c r="V16" s="24"/>
      <c r="W16" s="36">
        <f t="shared" si="3"/>
        <v>7.1477356788769833E-2</v>
      </c>
      <c r="X16" s="24"/>
      <c r="Y16" s="24"/>
    </row>
    <row r="17" spans="1:25" ht="21.75" customHeight="1" x14ac:dyDescent="0.2">
      <c r="A17" s="17" t="s">
        <v>42</v>
      </c>
      <c r="B17" s="17"/>
      <c r="D17" s="28">
        <v>0</v>
      </c>
      <c r="E17" s="24"/>
      <c r="F17" s="28">
        <v>0</v>
      </c>
      <c r="G17" s="24"/>
      <c r="H17" s="28">
        <v>-3520059563</v>
      </c>
      <c r="I17" s="24"/>
      <c r="J17" s="35">
        <f t="shared" si="0"/>
        <v>-3520059563</v>
      </c>
      <c r="K17" s="24"/>
      <c r="L17" s="36">
        <f t="shared" si="1"/>
        <v>2.3723028149218881</v>
      </c>
      <c r="M17" s="24"/>
      <c r="N17" s="28">
        <v>0</v>
      </c>
      <c r="O17" s="24"/>
      <c r="P17" s="27">
        <v>0</v>
      </c>
      <c r="Q17" s="27"/>
      <c r="R17" s="24"/>
      <c r="S17" s="28">
        <v>-3520059563</v>
      </c>
      <c r="T17" s="24"/>
      <c r="U17" s="35">
        <f t="shared" si="2"/>
        <v>-3520059563</v>
      </c>
      <c r="V17" s="24"/>
      <c r="W17" s="36">
        <f t="shared" si="3"/>
        <v>2.3738733556792182</v>
      </c>
      <c r="X17" s="24"/>
      <c r="Y17" s="24"/>
    </row>
    <row r="18" spans="1:25" ht="21.75" customHeight="1" x14ac:dyDescent="0.2">
      <c r="A18" s="17" t="s">
        <v>24</v>
      </c>
      <c r="B18" s="17"/>
      <c r="D18" s="28">
        <v>0</v>
      </c>
      <c r="E18" s="24"/>
      <c r="F18" s="28">
        <v>-2058676476</v>
      </c>
      <c r="G18" s="24"/>
      <c r="H18" s="28">
        <v>-3101435968</v>
      </c>
      <c r="I18" s="24"/>
      <c r="J18" s="35">
        <f t="shared" si="0"/>
        <v>-5160112444</v>
      </c>
      <c r="K18" s="24"/>
      <c r="L18" s="36">
        <f t="shared" si="1"/>
        <v>3.4775971988899728</v>
      </c>
      <c r="M18" s="24"/>
      <c r="N18" s="28">
        <v>0</v>
      </c>
      <c r="O18" s="24"/>
      <c r="P18" s="27">
        <v>-2058676476</v>
      </c>
      <c r="Q18" s="27"/>
      <c r="R18" s="24"/>
      <c r="S18" s="28">
        <v>-3101435968</v>
      </c>
      <c r="T18" s="24"/>
      <c r="U18" s="35">
        <f t="shared" si="2"/>
        <v>-5160112444</v>
      </c>
      <c r="V18" s="24"/>
      <c r="W18" s="36">
        <f t="shared" si="3"/>
        <v>3.4798994800760341</v>
      </c>
      <c r="X18" s="24"/>
      <c r="Y18" s="24"/>
    </row>
    <row r="19" spans="1:25" ht="21.75" customHeight="1" x14ac:dyDescent="0.2">
      <c r="A19" s="17" t="s">
        <v>48</v>
      </c>
      <c r="B19" s="17"/>
      <c r="D19" s="28">
        <v>5039678934</v>
      </c>
      <c r="E19" s="24"/>
      <c r="F19" s="28">
        <v>-16967466924</v>
      </c>
      <c r="G19" s="24"/>
      <c r="H19" s="28">
        <v>0</v>
      </c>
      <c r="I19" s="24"/>
      <c r="J19" s="35">
        <f t="shared" si="0"/>
        <v>-11927787990</v>
      </c>
      <c r="K19" s="24"/>
      <c r="L19" s="36">
        <f t="shared" si="1"/>
        <v>8.0385926766400253</v>
      </c>
      <c r="M19" s="24"/>
      <c r="N19" s="28">
        <v>5039678934</v>
      </c>
      <c r="O19" s="24"/>
      <c r="P19" s="27">
        <v>-16967466924</v>
      </c>
      <c r="Q19" s="27"/>
      <c r="R19" s="24"/>
      <c r="S19" s="28">
        <v>0</v>
      </c>
      <c r="T19" s="24"/>
      <c r="U19" s="35">
        <f t="shared" si="2"/>
        <v>-11927787990</v>
      </c>
      <c r="V19" s="24"/>
      <c r="W19" s="36">
        <f t="shared" si="3"/>
        <v>8.0439144835151133</v>
      </c>
      <c r="X19" s="24"/>
      <c r="Y19" s="24"/>
    </row>
    <row r="20" spans="1:25" ht="21.75" customHeight="1" x14ac:dyDescent="0.2">
      <c r="A20" s="17" t="s">
        <v>27</v>
      </c>
      <c r="B20" s="17"/>
      <c r="D20" s="28">
        <v>12782080014</v>
      </c>
      <c r="E20" s="24"/>
      <c r="F20" s="28">
        <v>-19577724330</v>
      </c>
      <c r="G20" s="24"/>
      <c r="H20" s="28">
        <v>0</v>
      </c>
      <c r="I20" s="24"/>
      <c r="J20" s="35">
        <f t="shared" si="0"/>
        <v>-6795644316</v>
      </c>
      <c r="K20" s="24"/>
      <c r="L20" s="36">
        <f t="shared" si="1"/>
        <v>4.5798447019218038</v>
      </c>
      <c r="M20" s="24"/>
      <c r="N20" s="28">
        <v>12782080014</v>
      </c>
      <c r="O20" s="24"/>
      <c r="P20" s="27">
        <v>-19577724330</v>
      </c>
      <c r="Q20" s="27"/>
      <c r="R20" s="24"/>
      <c r="S20" s="28">
        <v>0</v>
      </c>
      <c r="T20" s="24"/>
      <c r="U20" s="35">
        <f t="shared" si="2"/>
        <v>-6795644316</v>
      </c>
      <c r="V20" s="24"/>
      <c r="W20" s="36">
        <f t="shared" si="3"/>
        <v>4.582876706403427</v>
      </c>
      <c r="X20" s="24"/>
      <c r="Y20" s="24"/>
    </row>
    <row r="21" spans="1:25" ht="21.75" customHeight="1" x14ac:dyDescent="0.2">
      <c r="A21" s="17" t="s">
        <v>44</v>
      </c>
      <c r="B21" s="17"/>
      <c r="D21" s="28">
        <v>3116788387</v>
      </c>
      <c r="E21" s="24"/>
      <c r="F21" s="28">
        <v>-10243283843</v>
      </c>
      <c r="G21" s="24"/>
      <c r="H21" s="28">
        <v>0</v>
      </c>
      <c r="I21" s="24"/>
      <c r="J21" s="35">
        <f t="shared" si="0"/>
        <v>-7126495456</v>
      </c>
      <c r="K21" s="24"/>
      <c r="L21" s="36">
        <f t="shared" si="1"/>
        <v>4.8028179433385469</v>
      </c>
      <c r="M21" s="24"/>
      <c r="N21" s="28">
        <v>3116788387</v>
      </c>
      <c r="O21" s="24"/>
      <c r="P21" s="27">
        <v>-10243283843</v>
      </c>
      <c r="Q21" s="27"/>
      <c r="R21" s="24"/>
      <c r="S21" s="28">
        <v>0</v>
      </c>
      <c r="T21" s="24"/>
      <c r="U21" s="35">
        <f t="shared" si="2"/>
        <v>-7126495456</v>
      </c>
      <c r="V21" s="24"/>
      <c r="W21" s="36">
        <f t="shared" si="3"/>
        <v>4.805997563276863</v>
      </c>
      <c r="X21" s="24"/>
      <c r="Y21" s="24"/>
    </row>
    <row r="22" spans="1:25" ht="21.75" customHeight="1" x14ac:dyDescent="0.2">
      <c r="A22" s="17" t="s">
        <v>31</v>
      </c>
      <c r="B22" s="17"/>
      <c r="D22" s="28">
        <v>24943946905</v>
      </c>
      <c r="E22" s="24"/>
      <c r="F22" s="28">
        <v>-25764933761</v>
      </c>
      <c r="G22" s="24"/>
      <c r="H22" s="28">
        <v>0</v>
      </c>
      <c r="I22" s="24"/>
      <c r="J22" s="35">
        <f t="shared" si="0"/>
        <v>-820986856</v>
      </c>
      <c r="K22" s="24"/>
      <c r="L22" s="36">
        <f t="shared" si="1"/>
        <v>0.5532944527344269</v>
      </c>
      <c r="M22" s="24"/>
      <c r="N22" s="28">
        <v>24943946905</v>
      </c>
      <c r="O22" s="24"/>
      <c r="P22" s="27">
        <v>-25764933761</v>
      </c>
      <c r="Q22" s="27"/>
      <c r="R22" s="24"/>
      <c r="S22" s="28">
        <v>0</v>
      </c>
      <c r="T22" s="24"/>
      <c r="U22" s="35">
        <f t="shared" si="2"/>
        <v>-820986856</v>
      </c>
      <c r="V22" s="24"/>
      <c r="W22" s="36">
        <f t="shared" si="3"/>
        <v>0.55366075145622506</v>
      </c>
      <c r="X22" s="24"/>
      <c r="Y22" s="24"/>
    </row>
    <row r="23" spans="1:25" ht="21.75" customHeight="1" x14ac:dyDescent="0.2">
      <c r="A23" s="17" t="s">
        <v>21</v>
      </c>
      <c r="B23" s="17"/>
      <c r="D23" s="28">
        <v>13295377007</v>
      </c>
      <c r="E23" s="24"/>
      <c r="F23" s="28">
        <v>-20326334400</v>
      </c>
      <c r="G23" s="24"/>
      <c r="H23" s="28">
        <v>0</v>
      </c>
      <c r="I23" s="24"/>
      <c r="J23" s="35">
        <f t="shared" si="0"/>
        <v>-7030957393</v>
      </c>
      <c r="K23" s="24"/>
      <c r="L23" s="36">
        <f t="shared" si="1"/>
        <v>4.73843118745254</v>
      </c>
      <c r="M23" s="24"/>
      <c r="N23" s="28">
        <v>13295377007</v>
      </c>
      <c r="O23" s="24"/>
      <c r="P23" s="27">
        <v>-20326334400</v>
      </c>
      <c r="Q23" s="27"/>
      <c r="R23" s="24"/>
      <c r="S23" s="28">
        <v>0</v>
      </c>
      <c r="T23" s="24"/>
      <c r="U23" s="35">
        <f t="shared" si="2"/>
        <v>-7030957393</v>
      </c>
      <c r="V23" s="24"/>
      <c r="W23" s="36">
        <f t="shared" si="3"/>
        <v>4.7415681812877661</v>
      </c>
      <c r="X23" s="24"/>
      <c r="Y23" s="24"/>
    </row>
    <row r="24" spans="1:25" ht="21.75" customHeight="1" x14ac:dyDescent="0.2">
      <c r="A24" s="17" t="s">
        <v>50</v>
      </c>
      <c r="B24" s="17"/>
      <c r="D24" s="28">
        <v>10517184528</v>
      </c>
      <c r="E24" s="24"/>
      <c r="F24" s="28">
        <v>-23855211900</v>
      </c>
      <c r="G24" s="24"/>
      <c r="H24" s="28">
        <v>0</v>
      </c>
      <c r="I24" s="24"/>
      <c r="J24" s="35">
        <f t="shared" si="0"/>
        <v>-13338027372</v>
      </c>
      <c r="K24" s="24"/>
      <c r="L24" s="36">
        <f t="shared" si="1"/>
        <v>8.9890069511022066</v>
      </c>
      <c r="M24" s="24"/>
      <c r="N24" s="28">
        <v>10517184528</v>
      </c>
      <c r="O24" s="24"/>
      <c r="P24" s="27">
        <v>-23855211900</v>
      </c>
      <c r="Q24" s="27"/>
      <c r="R24" s="24"/>
      <c r="S24" s="28">
        <v>0</v>
      </c>
      <c r="T24" s="24"/>
      <c r="U24" s="35">
        <f t="shared" si="2"/>
        <v>-13338027372</v>
      </c>
      <c r="V24" s="24"/>
      <c r="W24" s="36">
        <f t="shared" si="3"/>
        <v>8.9949579627925473</v>
      </c>
      <c r="X24" s="24"/>
      <c r="Y24" s="24"/>
    </row>
    <row r="25" spans="1:25" ht="21.75" customHeight="1" x14ac:dyDescent="0.2">
      <c r="A25" s="17" t="s">
        <v>39</v>
      </c>
      <c r="B25" s="17"/>
      <c r="D25" s="28">
        <v>4891053160</v>
      </c>
      <c r="E25" s="24"/>
      <c r="F25" s="28">
        <v>-4694891191</v>
      </c>
      <c r="G25" s="24"/>
      <c r="H25" s="28">
        <v>0</v>
      </c>
      <c r="I25" s="24"/>
      <c r="J25" s="35">
        <f t="shared" si="0"/>
        <v>196161969</v>
      </c>
      <c r="K25" s="24"/>
      <c r="L25" s="36">
        <f t="shared" si="1"/>
        <v>-0.13220105595108653</v>
      </c>
      <c r="M25" s="24"/>
      <c r="N25" s="28">
        <v>4891053160</v>
      </c>
      <c r="O25" s="24"/>
      <c r="P25" s="27">
        <v>-4694891191</v>
      </c>
      <c r="Q25" s="27"/>
      <c r="R25" s="24"/>
      <c r="S25" s="28">
        <v>0</v>
      </c>
      <c r="T25" s="24"/>
      <c r="U25" s="35">
        <f t="shared" si="2"/>
        <v>196161969</v>
      </c>
      <c r="V25" s="24"/>
      <c r="W25" s="36">
        <f t="shared" si="3"/>
        <v>-0.13228857730174517</v>
      </c>
      <c r="X25" s="24"/>
      <c r="Y25" s="24"/>
    </row>
    <row r="26" spans="1:25" ht="21.75" customHeight="1" x14ac:dyDescent="0.2">
      <c r="A26" s="17" t="s">
        <v>45</v>
      </c>
      <c r="B26" s="17"/>
      <c r="D26" s="28">
        <v>55478151</v>
      </c>
      <c r="E26" s="24"/>
      <c r="F26" s="28">
        <v>1392664050</v>
      </c>
      <c r="G26" s="24"/>
      <c r="H26" s="28">
        <v>0</v>
      </c>
      <c r="I26" s="24"/>
      <c r="J26" s="35">
        <f t="shared" si="0"/>
        <v>1448142201</v>
      </c>
      <c r="K26" s="24"/>
      <c r="L26" s="36">
        <f t="shared" si="1"/>
        <v>-0.97595843432592455</v>
      </c>
      <c r="M26" s="24"/>
      <c r="N26" s="28">
        <v>55478151</v>
      </c>
      <c r="O26" s="24"/>
      <c r="P26" s="27">
        <v>1437396300</v>
      </c>
      <c r="Q26" s="27"/>
      <c r="R26" s="24"/>
      <c r="S26" s="28">
        <v>0</v>
      </c>
      <c r="T26" s="24"/>
      <c r="U26" s="35">
        <f t="shared" si="2"/>
        <v>1492874451</v>
      </c>
      <c r="V26" s="24"/>
      <c r="W26" s="36">
        <f t="shared" si="3"/>
        <v>-1.0067712830355708</v>
      </c>
      <c r="X26" s="24"/>
      <c r="Y26" s="24"/>
    </row>
    <row r="27" spans="1:25" ht="21.75" customHeight="1" x14ac:dyDescent="0.2">
      <c r="A27" s="17" t="s">
        <v>38</v>
      </c>
      <c r="B27" s="17"/>
      <c r="D27" s="28">
        <v>4607569923</v>
      </c>
      <c r="E27" s="24"/>
      <c r="F27" s="28">
        <v>-8567847458</v>
      </c>
      <c r="G27" s="24"/>
      <c r="H27" s="28">
        <v>0</v>
      </c>
      <c r="I27" s="24"/>
      <c r="J27" s="35">
        <f t="shared" si="0"/>
        <v>-3960277535</v>
      </c>
      <c r="K27" s="24"/>
      <c r="L27" s="36">
        <f t="shared" si="1"/>
        <v>2.6689825487343368</v>
      </c>
      <c r="M27" s="24"/>
      <c r="N27" s="28">
        <v>4607569923</v>
      </c>
      <c r="O27" s="24"/>
      <c r="P27" s="27">
        <v>-8567847458</v>
      </c>
      <c r="Q27" s="27"/>
      <c r="R27" s="24"/>
      <c r="S27" s="28">
        <v>0</v>
      </c>
      <c r="T27" s="24"/>
      <c r="U27" s="35">
        <f t="shared" si="2"/>
        <v>-3960277535</v>
      </c>
      <c r="V27" s="24"/>
      <c r="W27" s="36">
        <f t="shared" si="3"/>
        <v>2.6707495010167457</v>
      </c>
      <c r="X27" s="24"/>
      <c r="Y27" s="24"/>
    </row>
    <row r="28" spans="1:25" ht="21.75" customHeight="1" x14ac:dyDescent="0.2">
      <c r="A28" s="17" t="s">
        <v>37</v>
      </c>
      <c r="B28" s="17"/>
      <c r="D28" s="28">
        <v>214846305</v>
      </c>
      <c r="E28" s="24"/>
      <c r="F28" s="28">
        <v>-1154092050</v>
      </c>
      <c r="G28" s="24"/>
      <c r="H28" s="28">
        <v>0</v>
      </c>
      <c r="I28" s="24"/>
      <c r="J28" s="35">
        <f t="shared" si="0"/>
        <v>-939245745</v>
      </c>
      <c r="K28" s="24"/>
      <c r="L28" s="36">
        <f t="shared" si="1"/>
        <v>0.63299364254732238</v>
      </c>
      <c r="M28" s="24"/>
      <c r="N28" s="28">
        <v>214846305</v>
      </c>
      <c r="O28" s="24"/>
      <c r="P28" s="27">
        <v>-1154092050</v>
      </c>
      <c r="Q28" s="27"/>
      <c r="R28" s="24"/>
      <c r="S28" s="28">
        <v>0</v>
      </c>
      <c r="T28" s="24"/>
      <c r="U28" s="35">
        <f t="shared" si="2"/>
        <v>-939245745</v>
      </c>
      <c r="V28" s="24"/>
      <c r="W28" s="36">
        <f t="shared" si="3"/>
        <v>0.63341270469592259</v>
      </c>
      <c r="X28" s="24"/>
      <c r="Y28" s="24"/>
    </row>
    <row r="29" spans="1:25" ht="21.75" customHeight="1" x14ac:dyDescent="0.2">
      <c r="A29" s="17" t="s">
        <v>26</v>
      </c>
      <c r="B29" s="17"/>
      <c r="D29" s="28">
        <v>468715847</v>
      </c>
      <c r="E29" s="24"/>
      <c r="F29" s="28">
        <v>974169000</v>
      </c>
      <c r="G29" s="24"/>
      <c r="H29" s="28">
        <v>0</v>
      </c>
      <c r="I29" s="24"/>
      <c r="J29" s="35">
        <f t="shared" si="0"/>
        <v>1442884847</v>
      </c>
      <c r="K29" s="24"/>
      <c r="L29" s="36">
        <f t="shared" si="1"/>
        <v>-0.97241530232204132</v>
      </c>
      <c r="M29" s="24"/>
      <c r="N29" s="28">
        <v>468715847</v>
      </c>
      <c r="O29" s="24"/>
      <c r="P29" s="27">
        <v>974169000</v>
      </c>
      <c r="Q29" s="27"/>
      <c r="R29" s="24"/>
      <c r="S29" s="28">
        <v>0</v>
      </c>
      <c r="T29" s="24"/>
      <c r="U29" s="35">
        <f t="shared" si="2"/>
        <v>1442884847</v>
      </c>
      <c r="V29" s="24"/>
      <c r="W29" s="36">
        <f t="shared" si="3"/>
        <v>-0.973059072525298</v>
      </c>
      <c r="X29" s="24"/>
      <c r="Y29" s="24"/>
    </row>
    <row r="30" spans="1:25" ht="21.75" customHeight="1" x14ac:dyDescent="0.2">
      <c r="A30" s="17" t="s">
        <v>49</v>
      </c>
      <c r="B30" s="17"/>
      <c r="D30" s="28">
        <v>0</v>
      </c>
      <c r="E30" s="24"/>
      <c r="F30" s="28">
        <v>-4435221096</v>
      </c>
      <c r="G30" s="24"/>
      <c r="H30" s="28">
        <v>0</v>
      </c>
      <c r="I30" s="24"/>
      <c r="J30" s="35">
        <f t="shared" si="0"/>
        <v>-4435221096</v>
      </c>
      <c r="K30" s="24"/>
      <c r="L30" s="36">
        <f t="shared" si="1"/>
        <v>2.9890651855545722</v>
      </c>
      <c r="M30" s="24"/>
      <c r="N30" s="28">
        <v>0</v>
      </c>
      <c r="O30" s="24"/>
      <c r="P30" s="27">
        <v>-4435221096</v>
      </c>
      <c r="Q30" s="27"/>
      <c r="R30" s="24"/>
      <c r="S30" s="28">
        <v>0</v>
      </c>
      <c r="T30" s="24"/>
      <c r="U30" s="35">
        <f t="shared" si="2"/>
        <v>-4435221096</v>
      </c>
      <c r="V30" s="24"/>
      <c r="W30" s="36">
        <f t="shared" si="3"/>
        <v>2.9910440428364935</v>
      </c>
      <c r="X30" s="24"/>
      <c r="Y30" s="24"/>
    </row>
    <row r="31" spans="1:25" ht="21.75" customHeight="1" x14ac:dyDescent="0.2">
      <c r="A31" s="17" t="s">
        <v>33</v>
      </c>
      <c r="B31" s="17"/>
      <c r="D31" s="28">
        <v>0</v>
      </c>
      <c r="E31" s="24"/>
      <c r="F31" s="28">
        <v>-10776361087</v>
      </c>
      <c r="G31" s="24"/>
      <c r="H31" s="28">
        <v>0</v>
      </c>
      <c r="I31" s="24"/>
      <c r="J31" s="35">
        <f t="shared" si="0"/>
        <v>-10776361087</v>
      </c>
      <c r="K31" s="24"/>
      <c r="L31" s="36">
        <f t="shared" si="1"/>
        <v>7.2626020337897321</v>
      </c>
      <c r="M31" s="24"/>
      <c r="N31" s="28">
        <v>0</v>
      </c>
      <c r="O31" s="24"/>
      <c r="P31" s="27">
        <v>-10776361087</v>
      </c>
      <c r="Q31" s="27"/>
      <c r="R31" s="24"/>
      <c r="S31" s="28">
        <v>0</v>
      </c>
      <c r="T31" s="24"/>
      <c r="U31" s="35">
        <f t="shared" si="2"/>
        <v>-10776361087</v>
      </c>
      <c r="V31" s="24"/>
      <c r="W31" s="36">
        <f t="shared" si="3"/>
        <v>7.2674101099031994</v>
      </c>
      <c r="X31" s="24"/>
      <c r="Y31" s="24"/>
    </row>
    <row r="32" spans="1:25" ht="21.75" customHeight="1" x14ac:dyDescent="0.2">
      <c r="A32" s="17" t="s">
        <v>41</v>
      </c>
      <c r="B32" s="17"/>
      <c r="D32" s="28">
        <v>0</v>
      </c>
      <c r="E32" s="24"/>
      <c r="F32" s="28">
        <v>-4540650834</v>
      </c>
      <c r="G32" s="24"/>
      <c r="H32" s="28">
        <v>0</v>
      </c>
      <c r="I32" s="24"/>
      <c r="J32" s="35">
        <f t="shared" si="0"/>
        <v>-4540650834</v>
      </c>
      <c r="K32" s="24"/>
      <c r="L32" s="36">
        <f t="shared" si="1"/>
        <v>3.0601183196727679</v>
      </c>
      <c r="M32" s="24"/>
      <c r="N32" s="28">
        <v>0</v>
      </c>
      <c r="O32" s="24"/>
      <c r="P32" s="27">
        <v>-4540650834</v>
      </c>
      <c r="Q32" s="27"/>
      <c r="R32" s="24"/>
      <c r="S32" s="28">
        <v>0</v>
      </c>
      <c r="T32" s="24"/>
      <c r="U32" s="35">
        <f t="shared" si="2"/>
        <v>-4540650834</v>
      </c>
      <c r="V32" s="24"/>
      <c r="W32" s="36">
        <f t="shared" si="3"/>
        <v>3.0621442164145622</v>
      </c>
      <c r="X32" s="24"/>
      <c r="Y32" s="24"/>
    </row>
    <row r="33" spans="1:25" ht="21.75" customHeight="1" x14ac:dyDescent="0.2">
      <c r="A33" s="17" t="s">
        <v>34</v>
      </c>
      <c r="B33" s="17"/>
      <c r="D33" s="28">
        <v>0</v>
      </c>
      <c r="E33" s="24"/>
      <c r="F33" s="28">
        <v>10899906761</v>
      </c>
      <c r="G33" s="24"/>
      <c r="H33" s="28">
        <v>0</v>
      </c>
      <c r="I33" s="24"/>
      <c r="J33" s="35">
        <f t="shared" si="0"/>
        <v>10899906761</v>
      </c>
      <c r="K33" s="24"/>
      <c r="L33" s="36">
        <f t="shared" si="1"/>
        <v>-7.3458641902834243</v>
      </c>
      <c r="M33" s="24"/>
      <c r="N33" s="28">
        <v>0</v>
      </c>
      <c r="O33" s="24"/>
      <c r="P33" s="27">
        <v>10899906761</v>
      </c>
      <c r="Q33" s="27"/>
      <c r="R33" s="24"/>
      <c r="S33" s="28">
        <v>0</v>
      </c>
      <c r="T33" s="24"/>
      <c r="U33" s="35">
        <f t="shared" si="2"/>
        <v>10899906761</v>
      </c>
      <c r="V33" s="24"/>
      <c r="W33" s="36">
        <f t="shared" si="3"/>
        <v>-7.3507273886222215</v>
      </c>
      <c r="X33" s="24"/>
      <c r="Y33" s="24"/>
    </row>
    <row r="34" spans="1:25" ht="21.75" customHeight="1" x14ac:dyDescent="0.2">
      <c r="A34" s="17" t="s">
        <v>29</v>
      </c>
      <c r="B34" s="17"/>
      <c r="D34" s="28">
        <v>0</v>
      </c>
      <c r="E34" s="24"/>
      <c r="F34" s="28">
        <v>-3465394205</v>
      </c>
      <c r="G34" s="24"/>
      <c r="H34" s="28">
        <v>0</v>
      </c>
      <c r="I34" s="24"/>
      <c r="J34" s="35">
        <f t="shared" si="0"/>
        <v>-3465394205</v>
      </c>
      <c r="K34" s="24"/>
      <c r="L34" s="36">
        <f t="shared" si="1"/>
        <v>2.3354617387011238</v>
      </c>
      <c r="M34" s="24"/>
      <c r="N34" s="28">
        <v>0</v>
      </c>
      <c r="O34" s="24"/>
      <c r="P34" s="27">
        <f>-3465394205-14</f>
        <v>-3465394219</v>
      </c>
      <c r="Q34" s="27"/>
      <c r="R34" s="24"/>
      <c r="S34" s="28">
        <v>0</v>
      </c>
      <c r="T34" s="24"/>
      <c r="U34" s="35">
        <f t="shared" si="2"/>
        <v>-3465394219</v>
      </c>
      <c r="V34" s="24"/>
      <c r="W34" s="36">
        <f t="shared" si="3"/>
        <v>2.3370078989225598</v>
      </c>
      <c r="X34" s="24"/>
      <c r="Y34" s="24"/>
    </row>
    <row r="35" spans="1:25" ht="21.75" customHeight="1" x14ac:dyDescent="0.2">
      <c r="A35" s="17" t="s">
        <v>36</v>
      </c>
      <c r="B35" s="17"/>
      <c r="D35" s="28">
        <v>0</v>
      </c>
      <c r="E35" s="24"/>
      <c r="F35" s="28">
        <v>2749939809</v>
      </c>
      <c r="G35" s="24"/>
      <c r="H35" s="28">
        <v>0</v>
      </c>
      <c r="I35" s="24"/>
      <c r="J35" s="35">
        <f t="shared" si="0"/>
        <v>2749939809</v>
      </c>
      <c r="K35" s="24"/>
      <c r="L35" s="36">
        <f t="shared" si="1"/>
        <v>-1.8532896483707766</v>
      </c>
      <c r="M35" s="24"/>
      <c r="N35" s="28">
        <v>0</v>
      </c>
      <c r="O35" s="24"/>
      <c r="P35" s="27">
        <v>2749939809</v>
      </c>
      <c r="Q35" s="27"/>
      <c r="R35" s="24"/>
      <c r="S35" s="28">
        <v>0</v>
      </c>
      <c r="T35" s="24"/>
      <c r="U35" s="35">
        <f t="shared" si="2"/>
        <v>2749939809</v>
      </c>
      <c r="V35" s="24"/>
      <c r="W35" s="36">
        <f t="shared" si="3"/>
        <v>-1.8545165857202568</v>
      </c>
      <c r="X35" s="24"/>
      <c r="Y35" s="24"/>
    </row>
    <row r="36" spans="1:25" ht="21.75" customHeight="1" x14ac:dyDescent="0.2">
      <c r="A36" s="17" t="s">
        <v>46</v>
      </c>
      <c r="B36" s="17"/>
      <c r="D36" s="28">
        <v>0</v>
      </c>
      <c r="E36" s="24"/>
      <c r="F36" s="28">
        <f>-1628712514-14</f>
        <v>-1628712528</v>
      </c>
      <c r="G36" s="24"/>
      <c r="H36" s="28">
        <v>0</v>
      </c>
      <c r="I36" s="24"/>
      <c r="J36" s="35">
        <f t="shared" si="0"/>
        <v>-1628712528</v>
      </c>
      <c r="K36" s="24"/>
      <c r="L36" s="36">
        <f t="shared" si="1"/>
        <v>1.0976516862061247</v>
      </c>
      <c r="M36" s="24"/>
      <c r="N36" s="28">
        <v>0</v>
      </c>
      <c r="O36" s="24"/>
      <c r="P36" s="27">
        <v>-1628712514</v>
      </c>
      <c r="Q36" s="27"/>
      <c r="R36" s="24"/>
      <c r="S36" s="28">
        <v>0</v>
      </c>
      <c r="T36" s="24"/>
      <c r="U36" s="35">
        <f t="shared" si="2"/>
        <v>-1628712514</v>
      </c>
      <c r="V36" s="24"/>
      <c r="W36" s="36">
        <f t="shared" si="3"/>
        <v>1.098378357481764</v>
      </c>
      <c r="X36" s="24"/>
      <c r="Y36" s="24"/>
    </row>
    <row r="37" spans="1:25" ht="21.75" customHeight="1" x14ac:dyDescent="0.2">
      <c r="A37" s="17" t="s">
        <v>35</v>
      </c>
      <c r="B37" s="17"/>
      <c r="D37" s="28">
        <v>0</v>
      </c>
      <c r="E37" s="24"/>
      <c r="F37" s="28">
        <v>1923651524</v>
      </c>
      <c r="G37" s="24"/>
      <c r="H37" s="28">
        <v>0</v>
      </c>
      <c r="I37" s="24"/>
      <c r="J37" s="35">
        <f t="shared" si="0"/>
        <v>1923651524</v>
      </c>
      <c r="K37" s="24"/>
      <c r="L37" s="36">
        <f t="shared" si="1"/>
        <v>-1.2964223598036826</v>
      </c>
      <c r="M37" s="24"/>
      <c r="N37" s="28">
        <v>0</v>
      </c>
      <c r="O37" s="24"/>
      <c r="P37" s="27">
        <v>1923651524</v>
      </c>
      <c r="Q37" s="27"/>
      <c r="R37" s="24"/>
      <c r="S37" s="28">
        <v>0</v>
      </c>
      <c r="T37" s="24"/>
      <c r="U37" s="35">
        <f t="shared" si="2"/>
        <v>1923651524</v>
      </c>
      <c r="V37" s="24"/>
      <c r="W37" s="36">
        <f t="shared" si="3"/>
        <v>-1.29728063309914</v>
      </c>
      <c r="X37" s="24"/>
      <c r="Y37" s="24"/>
    </row>
    <row r="38" spans="1:25" ht="21.75" customHeight="1" x14ac:dyDescent="0.2">
      <c r="A38" s="17" t="s">
        <v>51</v>
      </c>
      <c r="B38" s="17"/>
      <c r="D38" s="28">
        <v>0</v>
      </c>
      <c r="E38" s="24"/>
      <c r="F38" s="28">
        <v>-16652325600</v>
      </c>
      <c r="G38" s="24"/>
      <c r="H38" s="28">
        <v>0</v>
      </c>
      <c r="I38" s="24"/>
      <c r="J38" s="35">
        <f t="shared" si="0"/>
        <v>-16652325600</v>
      </c>
      <c r="K38" s="24"/>
      <c r="L38" s="36">
        <f t="shared" si="1"/>
        <v>11.222639330059488</v>
      </c>
      <c r="M38" s="24"/>
      <c r="N38" s="28">
        <v>0</v>
      </c>
      <c r="O38" s="24"/>
      <c r="P38" s="27">
        <v>-16652325600</v>
      </c>
      <c r="Q38" s="27"/>
      <c r="R38" s="24"/>
      <c r="S38" s="28">
        <v>0</v>
      </c>
      <c r="T38" s="24"/>
      <c r="U38" s="35">
        <f t="shared" si="2"/>
        <v>-16652325600</v>
      </c>
      <c r="V38" s="24"/>
      <c r="W38" s="36">
        <f t="shared" si="3"/>
        <v>11.230069078218877</v>
      </c>
      <c r="X38" s="24"/>
      <c r="Y38" s="24"/>
    </row>
    <row r="39" spans="1:25" ht="21.75" customHeight="1" x14ac:dyDescent="0.2">
      <c r="A39" s="17" t="s">
        <v>43</v>
      </c>
      <c r="B39" s="17"/>
      <c r="D39" s="28">
        <v>0</v>
      </c>
      <c r="E39" s="24"/>
      <c r="F39" s="28">
        <v>-7019981100</v>
      </c>
      <c r="G39" s="24"/>
      <c r="H39" s="28">
        <v>0</v>
      </c>
      <c r="I39" s="24"/>
      <c r="J39" s="35">
        <f t="shared" si="0"/>
        <v>-7019981100</v>
      </c>
      <c r="K39" s="24"/>
      <c r="L39" s="36">
        <f t="shared" si="1"/>
        <v>4.7310338436533019</v>
      </c>
      <c r="M39" s="24"/>
      <c r="N39" s="28">
        <v>0</v>
      </c>
      <c r="O39" s="24"/>
      <c r="P39" s="27">
        <v>-7019981100</v>
      </c>
      <c r="Q39" s="27"/>
      <c r="R39" s="24"/>
      <c r="S39" s="28">
        <v>0</v>
      </c>
      <c r="T39" s="24"/>
      <c r="U39" s="35">
        <f t="shared" si="2"/>
        <v>-7019981100</v>
      </c>
      <c r="V39" s="24"/>
      <c r="W39" s="36">
        <f t="shared" si="3"/>
        <v>4.7341659402090324</v>
      </c>
      <c r="X39" s="24"/>
      <c r="Y39" s="24"/>
    </row>
    <row r="40" spans="1:25" ht="21.75" customHeight="1" x14ac:dyDescent="0.2">
      <c r="A40" s="17" t="s">
        <v>20</v>
      </c>
      <c r="B40" s="17"/>
      <c r="D40" s="28">
        <v>0</v>
      </c>
      <c r="E40" s="24"/>
      <c r="F40" s="28">
        <v>0</v>
      </c>
      <c r="G40" s="24"/>
      <c r="H40" s="28">
        <v>0</v>
      </c>
      <c r="I40" s="24"/>
      <c r="J40" s="35">
        <f t="shared" si="0"/>
        <v>0</v>
      </c>
      <c r="K40" s="24"/>
      <c r="L40" s="36">
        <f t="shared" si="1"/>
        <v>0</v>
      </c>
      <c r="M40" s="24"/>
      <c r="N40" s="28">
        <v>0</v>
      </c>
      <c r="O40" s="24"/>
      <c r="P40" s="27">
        <v>0</v>
      </c>
      <c r="Q40" s="27"/>
      <c r="R40" s="24"/>
      <c r="S40" s="28">
        <v>0</v>
      </c>
      <c r="T40" s="24"/>
      <c r="U40" s="35">
        <f t="shared" si="2"/>
        <v>0</v>
      </c>
      <c r="V40" s="24"/>
      <c r="W40" s="36">
        <f t="shared" si="3"/>
        <v>0</v>
      </c>
      <c r="X40" s="24"/>
      <c r="Y40" s="24"/>
    </row>
    <row r="41" spans="1:25" ht="21.75" customHeight="1" x14ac:dyDescent="0.2">
      <c r="A41" s="18" t="s">
        <v>28</v>
      </c>
      <c r="B41" s="18"/>
      <c r="D41" s="30">
        <v>0</v>
      </c>
      <c r="E41" s="24"/>
      <c r="F41" s="30">
        <v>-9999593011</v>
      </c>
      <c r="G41" s="24"/>
      <c r="H41" s="30">
        <v>0</v>
      </c>
      <c r="I41" s="24"/>
      <c r="J41" s="35">
        <f>D41+F41+H41</f>
        <v>-9999593011</v>
      </c>
      <c r="K41" s="24"/>
      <c r="L41" s="36">
        <f t="shared" si="1"/>
        <v>6.7391083086819163</v>
      </c>
      <c r="M41" s="24"/>
      <c r="N41" s="30">
        <v>0</v>
      </c>
      <c r="O41" s="24"/>
      <c r="P41" s="27">
        <v>-9999593011</v>
      </c>
      <c r="Q41" s="29"/>
      <c r="R41" s="24"/>
      <c r="S41" s="30">
        <v>0</v>
      </c>
      <c r="T41" s="24"/>
      <c r="U41" s="35">
        <f t="shared" si="2"/>
        <v>-9999593011</v>
      </c>
      <c r="V41" s="24"/>
      <c r="W41" s="36">
        <f t="shared" si="3"/>
        <v>6.7435698151136734</v>
      </c>
      <c r="X41" s="24"/>
      <c r="Y41" s="24"/>
    </row>
    <row r="42" spans="1:25" ht="21.75" customHeight="1" x14ac:dyDescent="0.2">
      <c r="A42" s="19" t="s">
        <v>52</v>
      </c>
      <c r="B42" s="19"/>
      <c r="D42" s="31">
        <v>117492952540</v>
      </c>
      <c r="E42" s="24"/>
      <c r="F42" s="31">
        <f>SUM(F9:F41)</f>
        <v>-244605444235</v>
      </c>
      <c r="G42" s="24"/>
      <c r="H42" s="31">
        <v>-22241325019</v>
      </c>
      <c r="I42" s="24"/>
      <c r="J42" s="31">
        <f>SUM(J9:J41)</f>
        <v>-149353816714</v>
      </c>
      <c r="K42" s="24"/>
      <c r="L42" s="32">
        <f>SUM(L9:L41)</f>
        <v>100.65525127307339</v>
      </c>
      <c r="M42" s="24"/>
      <c r="N42" s="31">
        <v>117492952540</v>
      </c>
      <c r="O42" s="24"/>
      <c r="P42" s="24"/>
      <c r="Q42" s="31">
        <f>SUM(P9:Q41)</f>
        <v>-244560711985</v>
      </c>
      <c r="R42" s="24"/>
      <c r="S42" s="31">
        <v>-22241325019</v>
      </c>
      <c r="T42" s="24"/>
      <c r="U42" s="31">
        <f>SUM(U9:U41)</f>
        <v>-149309084464</v>
      </c>
      <c r="V42" s="24"/>
      <c r="W42" s="32">
        <f>SUM(W9:W41)</f>
        <v>100.69172155367518</v>
      </c>
      <c r="X42" s="24"/>
      <c r="Y42" s="24"/>
    </row>
    <row r="44" spans="1:25" x14ac:dyDescent="0.2">
      <c r="D44" s="33"/>
      <c r="F44" s="33"/>
      <c r="H44" s="33"/>
      <c r="N44" s="33"/>
      <c r="Q44" s="33"/>
      <c r="S44" s="33"/>
    </row>
    <row r="45" spans="1:25" x14ac:dyDescent="0.2">
      <c r="D45" s="33"/>
      <c r="E45" s="33"/>
      <c r="G45" s="33"/>
      <c r="H45" s="33"/>
      <c r="N45" s="33"/>
      <c r="S45" s="33"/>
    </row>
    <row r="46" spans="1:25" x14ac:dyDescent="0.2">
      <c r="H46" s="33"/>
      <c r="S46" s="33"/>
    </row>
    <row r="47" spans="1:25" x14ac:dyDescent="0.2">
      <c r="D47" s="33"/>
      <c r="H47" s="33"/>
      <c r="N47" s="33"/>
      <c r="S47" s="33"/>
    </row>
  </sheetData>
  <mergeCells count="77">
    <mergeCell ref="A40:B40"/>
    <mergeCell ref="P40:Q40"/>
    <mergeCell ref="A41:B41"/>
    <mergeCell ref="P41:Q41"/>
    <mergeCell ref="A42:B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rightToLeft="1" workbookViewId="0">
      <selection activeCell="D14" sqref="D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2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</row>
    <row r="3" spans="1:12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2" ht="14.45" customHeight="1" x14ac:dyDescent="0.2"/>
    <row r="5" spans="1:12" ht="14.45" customHeight="1" x14ac:dyDescent="0.2">
      <c r="A5" s="1" t="s">
        <v>105</v>
      </c>
      <c r="B5" s="12" t="s">
        <v>106</v>
      </c>
      <c r="C5" s="12"/>
      <c r="D5" s="12"/>
      <c r="E5" s="12"/>
      <c r="F5" s="12"/>
      <c r="G5" s="12"/>
      <c r="H5" s="12"/>
      <c r="I5" s="12"/>
      <c r="J5" s="12"/>
    </row>
    <row r="6" spans="1:12" ht="14.45" customHeight="1" x14ac:dyDescent="0.2">
      <c r="D6" s="13" t="s">
        <v>99</v>
      </c>
      <c r="E6" s="13"/>
      <c r="F6" s="13"/>
      <c r="H6" s="13" t="s">
        <v>100</v>
      </c>
      <c r="I6" s="13"/>
      <c r="J6" s="13"/>
    </row>
    <row r="7" spans="1:12" ht="36.4" customHeight="1" x14ac:dyDescent="0.2">
      <c r="A7" s="13" t="s">
        <v>107</v>
      </c>
      <c r="B7" s="13"/>
      <c r="D7" s="10" t="s">
        <v>108</v>
      </c>
      <c r="E7" s="3"/>
      <c r="F7" s="10" t="s">
        <v>109</v>
      </c>
      <c r="H7" s="10" t="s">
        <v>108</v>
      </c>
      <c r="I7" s="3"/>
      <c r="J7" s="10" t="s">
        <v>109</v>
      </c>
    </row>
    <row r="8" spans="1:12" ht="21.75" customHeight="1" x14ac:dyDescent="0.2">
      <c r="A8" s="15" t="s">
        <v>73</v>
      </c>
      <c r="B8" s="15"/>
      <c r="D8" s="25">
        <v>3935</v>
      </c>
      <c r="E8" s="24"/>
      <c r="F8" s="26">
        <f>D8/D$14*100</f>
        <v>0.29142406014814859</v>
      </c>
      <c r="G8" s="24"/>
      <c r="H8" s="25">
        <v>3935</v>
      </c>
      <c r="I8" s="24"/>
      <c r="J8" s="26">
        <f>H8/H$14*100</f>
        <v>2.5505918150828064E-2</v>
      </c>
      <c r="K8" s="24"/>
      <c r="L8" s="24"/>
    </row>
    <row r="9" spans="1:12" ht="21.75" customHeight="1" x14ac:dyDescent="0.2">
      <c r="A9" s="17" t="s">
        <v>73</v>
      </c>
      <c r="B9" s="17"/>
      <c r="D9" s="28">
        <v>96090</v>
      </c>
      <c r="E9" s="24"/>
      <c r="F9" s="36">
        <f t="shared" ref="F9:F13" si="0">D9/D$14*100</f>
        <v>7.1163755882174327</v>
      </c>
      <c r="G9" s="24"/>
      <c r="H9" s="28">
        <v>96090</v>
      </c>
      <c r="I9" s="24"/>
      <c r="J9" s="36">
        <f t="shared" ref="J9:J12" si="1">H9/H$14*100</f>
        <v>0.6228370203591026</v>
      </c>
      <c r="K9" s="24"/>
      <c r="L9" s="24"/>
    </row>
    <row r="10" spans="1:12" ht="21.75" customHeight="1" x14ac:dyDescent="0.2">
      <c r="A10" s="17" t="s">
        <v>75</v>
      </c>
      <c r="B10" s="17"/>
      <c r="D10" s="28">
        <v>69892</v>
      </c>
      <c r="E10" s="24"/>
      <c r="F10" s="36">
        <f t="shared" si="0"/>
        <v>5.1761652889134435</v>
      </c>
      <c r="G10" s="24"/>
      <c r="H10" s="28">
        <v>69892</v>
      </c>
      <c r="I10" s="24"/>
      <c r="J10" s="36">
        <f t="shared" si="1"/>
        <v>0.45302658993587674</v>
      </c>
      <c r="K10" s="24"/>
      <c r="L10" s="24"/>
    </row>
    <row r="11" spans="1:12" ht="21.75" customHeight="1" x14ac:dyDescent="0.2">
      <c r="A11" s="17" t="s">
        <v>76</v>
      </c>
      <c r="B11" s="17"/>
      <c r="D11" s="28">
        <v>1078167</v>
      </c>
      <c r="E11" s="24"/>
      <c r="F11" s="36">
        <f t="shared" si="0"/>
        <v>79.848489112515608</v>
      </c>
      <c r="G11" s="24"/>
      <c r="H11" s="28">
        <v>15093024</v>
      </c>
      <c r="I11" s="24"/>
      <c r="J11" s="36">
        <f t="shared" si="1"/>
        <v>97.830097787162288</v>
      </c>
      <c r="K11" s="24"/>
      <c r="L11" s="24"/>
    </row>
    <row r="12" spans="1:12" ht="21.75" customHeight="1" x14ac:dyDescent="0.2">
      <c r="A12" s="17" t="s">
        <v>77</v>
      </c>
      <c r="B12" s="17"/>
      <c r="D12" s="28">
        <v>60260</v>
      </c>
      <c r="E12" s="24"/>
      <c r="F12" s="36">
        <f t="shared" si="0"/>
        <v>4.4628243620145955</v>
      </c>
      <c r="G12" s="24"/>
      <c r="H12" s="28">
        <v>122929</v>
      </c>
      <c r="I12" s="24"/>
      <c r="J12" s="36">
        <f t="shared" si="1"/>
        <v>0.79680229030829552</v>
      </c>
      <c r="K12" s="24"/>
      <c r="L12" s="24"/>
    </row>
    <row r="13" spans="1:12" ht="21.75" customHeight="1" x14ac:dyDescent="0.2">
      <c r="A13" s="18" t="s">
        <v>78</v>
      </c>
      <c r="B13" s="18"/>
      <c r="D13" s="30">
        <v>41922</v>
      </c>
      <c r="E13" s="24"/>
      <c r="F13" s="36">
        <f t="shared" si="0"/>
        <v>3.1047215881907713</v>
      </c>
      <c r="G13" s="24"/>
      <c r="H13" s="30">
        <v>41922</v>
      </c>
      <c r="I13" s="24"/>
      <c r="J13" s="36">
        <f>H13/H$14*100</f>
        <v>0.27173039408361221</v>
      </c>
      <c r="K13" s="24"/>
      <c r="L13" s="24"/>
    </row>
    <row r="14" spans="1:12" ht="21.75" customHeight="1" x14ac:dyDescent="0.2">
      <c r="A14" s="19" t="s">
        <v>52</v>
      </c>
      <c r="B14" s="19"/>
      <c r="D14" s="31">
        <f>SUM(D8:D13)</f>
        <v>1350266</v>
      </c>
      <c r="E14" s="24"/>
      <c r="F14" s="31">
        <f>SUM(F8:F13)</f>
        <v>100</v>
      </c>
      <c r="G14" s="24"/>
      <c r="H14" s="31">
        <v>15427792</v>
      </c>
      <c r="I14" s="24"/>
      <c r="J14" s="31">
        <f>SUM(J8:J13)</f>
        <v>100</v>
      </c>
      <c r="K14" s="24"/>
      <c r="L14" s="24"/>
    </row>
    <row r="15" spans="1:12" x14ac:dyDescent="0.2">
      <c r="D15" s="24"/>
      <c r="E15" s="24"/>
      <c r="F15" s="24"/>
      <c r="G15" s="24"/>
      <c r="H15" s="24"/>
      <c r="I15" s="24"/>
      <c r="J15" s="24"/>
      <c r="K15" s="24"/>
      <c r="L15" s="24"/>
    </row>
    <row r="16" spans="1:12" x14ac:dyDescent="0.2">
      <c r="D16" s="24"/>
      <c r="E16" s="24"/>
      <c r="F16" s="24"/>
      <c r="G16" s="24"/>
      <c r="H16" s="24"/>
      <c r="I16" s="24"/>
      <c r="J16" s="24"/>
      <c r="K16" s="24"/>
      <c r="L16" s="24"/>
    </row>
    <row r="17" spans="4:12" x14ac:dyDescent="0.2">
      <c r="D17" s="24"/>
      <c r="E17" s="24"/>
      <c r="F17" s="24"/>
      <c r="G17" s="24"/>
      <c r="H17" s="24"/>
      <c r="I17" s="24"/>
      <c r="J17" s="24"/>
      <c r="K17" s="24"/>
      <c r="L17" s="24"/>
    </row>
    <row r="18" spans="4:12" x14ac:dyDescent="0.2">
      <c r="D18" s="24"/>
      <c r="E18" s="24"/>
      <c r="F18" s="24"/>
      <c r="G18" s="24"/>
      <c r="H18" s="24"/>
      <c r="I18" s="24"/>
      <c r="J18" s="24"/>
      <c r="K18" s="24"/>
      <c r="L18" s="24"/>
    </row>
    <row r="19" spans="4:12" x14ac:dyDescent="0.2">
      <c r="D19" s="24"/>
      <c r="E19" s="24"/>
      <c r="F19" s="24"/>
      <c r="G19" s="24"/>
      <c r="H19" s="24"/>
      <c r="I19" s="24"/>
      <c r="J19" s="24"/>
      <c r="K19" s="24"/>
      <c r="L19" s="24"/>
    </row>
    <row r="20" spans="4:12" x14ac:dyDescent="0.2">
      <c r="D20" s="24"/>
      <c r="E20" s="24"/>
      <c r="F20" s="24"/>
      <c r="G20" s="24"/>
      <c r="H20" s="24"/>
      <c r="I20" s="24"/>
      <c r="J20" s="24"/>
      <c r="K20" s="24"/>
      <c r="L20" s="24"/>
    </row>
    <row r="21" spans="4:12" x14ac:dyDescent="0.2">
      <c r="D21" s="24"/>
      <c r="E21" s="24"/>
      <c r="F21" s="24"/>
      <c r="G21" s="24"/>
      <c r="H21" s="24"/>
      <c r="I21" s="24"/>
      <c r="J21" s="24"/>
      <c r="K21" s="24"/>
      <c r="L21" s="24"/>
    </row>
    <row r="22" spans="4:12" x14ac:dyDescent="0.2">
      <c r="D22" s="24"/>
      <c r="E22" s="24"/>
      <c r="F22" s="24"/>
      <c r="G22" s="24"/>
      <c r="H22" s="24"/>
      <c r="I22" s="24"/>
      <c r="J22" s="24"/>
      <c r="K22" s="24"/>
      <c r="L22" s="24"/>
    </row>
  </sheetData>
  <mergeCells count="14">
    <mergeCell ref="A12:B12"/>
    <mergeCell ref="A13:B13"/>
    <mergeCell ref="A14:B14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3"/>
  <sheetViews>
    <sheetView rightToLeft="1" workbookViewId="0">
      <selection activeCell="D8" sqref="D8:H13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11" t="s">
        <v>0</v>
      </c>
      <c r="B1" s="11"/>
      <c r="C1" s="11"/>
      <c r="D1" s="11"/>
      <c r="E1" s="11"/>
      <c r="F1" s="11"/>
    </row>
    <row r="2" spans="1:8" ht="21.75" customHeight="1" x14ac:dyDescent="0.2">
      <c r="A2" s="11" t="s">
        <v>80</v>
      </c>
      <c r="B2" s="11"/>
      <c r="C2" s="11"/>
      <c r="D2" s="11"/>
      <c r="E2" s="11"/>
      <c r="F2" s="11"/>
    </row>
    <row r="3" spans="1:8" ht="21.75" customHeight="1" x14ac:dyDescent="0.2">
      <c r="A3" s="11" t="s">
        <v>2</v>
      </c>
      <c r="B3" s="11"/>
      <c r="C3" s="11"/>
      <c r="D3" s="11"/>
      <c r="E3" s="11"/>
      <c r="F3" s="11"/>
    </row>
    <row r="4" spans="1:8" ht="14.45" customHeight="1" x14ac:dyDescent="0.2"/>
    <row r="5" spans="1:8" ht="29.1" customHeight="1" x14ac:dyDescent="0.2">
      <c r="A5" s="1" t="s">
        <v>110</v>
      </c>
      <c r="B5" s="12" t="s">
        <v>95</v>
      </c>
      <c r="C5" s="12"/>
      <c r="D5" s="12"/>
      <c r="E5" s="12"/>
      <c r="F5" s="12"/>
    </row>
    <row r="6" spans="1:8" ht="14.45" customHeight="1" x14ac:dyDescent="0.2">
      <c r="D6" s="2" t="s">
        <v>99</v>
      </c>
      <c r="F6" s="2" t="s">
        <v>9</v>
      </c>
    </row>
    <row r="7" spans="1:8" ht="14.45" customHeight="1" x14ac:dyDescent="0.2">
      <c r="A7" s="13" t="s">
        <v>95</v>
      </c>
      <c r="B7" s="13"/>
      <c r="D7" s="4" t="s">
        <v>70</v>
      </c>
      <c r="F7" s="4" t="s">
        <v>70</v>
      </c>
    </row>
    <row r="8" spans="1:8" ht="21.75" customHeight="1" x14ac:dyDescent="0.2">
      <c r="A8" s="15" t="s">
        <v>95</v>
      </c>
      <c r="B8" s="15"/>
      <c r="D8" s="25">
        <v>956226984</v>
      </c>
      <c r="E8" s="24"/>
      <c r="F8" s="25">
        <v>995843636</v>
      </c>
      <c r="G8" s="24"/>
      <c r="H8" s="24"/>
    </row>
    <row r="9" spans="1:8" ht="21.75" customHeight="1" x14ac:dyDescent="0.2">
      <c r="A9" s="17" t="s">
        <v>111</v>
      </c>
      <c r="B9" s="17"/>
      <c r="D9" s="28">
        <v>0</v>
      </c>
      <c r="E9" s="24"/>
      <c r="F9" s="28">
        <v>0</v>
      </c>
      <c r="G9" s="24"/>
      <c r="H9" s="24"/>
    </row>
    <row r="10" spans="1:8" ht="21.75" customHeight="1" x14ac:dyDescent="0.2">
      <c r="A10" s="18" t="s">
        <v>112</v>
      </c>
      <c r="B10" s="18"/>
      <c r="D10" s="30">
        <v>14694711</v>
      </c>
      <c r="E10" s="24"/>
      <c r="F10" s="30">
        <v>14436647</v>
      </c>
      <c r="G10" s="24"/>
      <c r="H10" s="24"/>
    </row>
    <row r="11" spans="1:8" ht="21.75" customHeight="1" x14ac:dyDescent="0.2">
      <c r="A11" s="19" t="s">
        <v>52</v>
      </c>
      <c r="B11" s="19"/>
      <c r="D11" s="31">
        <v>970921695</v>
      </c>
      <c r="E11" s="24"/>
      <c r="F11" s="31">
        <v>1010280283</v>
      </c>
      <c r="G11" s="24"/>
      <c r="H11" s="24"/>
    </row>
    <row r="12" spans="1:8" x14ac:dyDescent="0.2">
      <c r="D12" s="24"/>
      <c r="E12" s="24"/>
      <c r="F12" s="24"/>
      <c r="G12" s="24"/>
      <c r="H12" s="24"/>
    </row>
    <row r="13" spans="1:8" x14ac:dyDescent="0.2">
      <c r="D13" s="24"/>
      <c r="E13" s="24"/>
      <c r="F13" s="24"/>
      <c r="G13" s="24"/>
      <c r="H13" s="24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1"/>
  <sheetViews>
    <sheetView rightToLeft="1" workbookViewId="0">
      <selection activeCell="K23" sqref="K23:K2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6" bestFit="1" customWidth="1"/>
    <col min="10" max="10" width="1.28515625" customWidth="1"/>
    <col min="11" max="11" width="14.7109375" bestFit="1" customWidth="1"/>
    <col min="12" max="12" width="1.28515625" customWidth="1"/>
    <col min="13" max="13" width="16.140625" bestFit="1" customWidth="1"/>
    <col min="14" max="14" width="1.28515625" customWidth="1"/>
    <col min="15" max="15" width="16" bestFit="1" customWidth="1"/>
    <col min="16" max="16" width="1.28515625" customWidth="1"/>
    <col min="17" max="17" width="13.7109375" bestFit="1" customWidth="1"/>
    <col min="18" max="18" width="1.28515625" customWidth="1"/>
    <col min="19" max="19" width="16.140625" bestFit="1" customWidth="1"/>
    <col min="20" max="20" width="0.28515625" customWidth="1"/>
  </cols>
  <sheetData>
    <row r="1" spans="1:21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21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21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21" ht="14.45" customHeight="1" x14ac:dyDescent="0.2"/>
    <row r="5" spans="1:21" ht="14.45" customHeight="1" x14ac:dyDescent="0.2">
      <c r="A5" s="12" t="s">
        <v>102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1" ht="14.45" customHeight="1" x14ac:dyDescent="0.2">
      <c r="A6" s="13" t="s">
        <v>54</v>
      </c>
      <c r="C6" s="13" t="s">
        <v>113</v>
      </c>
      <c r="D6" s="13"/>
      <c r="E6" s="13"/>
      <c r="F6" s="13"/>
      <c r="G6" s="13"/>
      <c r="I6" s="13" t="s">
        <v>99</v>
      </c>
      <c r="J6" s="13"/>
      <c r="K6" s="13"/>
      <c r="L6" s="13"/>
      <c r="M6" s="13"/>
      <c r="O6" s="13" t="s">
        <v>100</v>
      </c>
      <c r="P6" s="13"/>
      <c r="Q6" s="13"/>
      <c r="R6" s="13"/>
      <c r="S6" s="13"/>
    </row>
    <row r="7" spans="1:21" ht="44.25" customHeight="1" x14ac:dyDescent="0.2">
      <c r="A7" s="13"/>
      <c r="C7" s="10" t="s">
        <v>114</v>
      </c>
      <c r="D7" s="3"/>
      <c r="E7" s="10" t="s">
        <v>115</v>
      </c>
      <c r="F7" s="3"/>
      <c r="G7" s="10" t="s">
        <v>116</v>
      </c>
      <c r="I7" s="10" t="s">
        <v>117</v>
      </c>
      <c r="J7" s="3"/>
      <c r="K7" s="10" t="s">
        <v>118</v>
      </c>
      <c r="L7" s="3"/>
      <c r="M7" s="10" t="s">
        <v>119</v>
      </c>
      <c r="O7" s="10" t="s">
        <v>117</v>
      </c>
      <c r="P7" s="3"/>
      <c r="Q7" s="10" t="s">
        <v>118</v>
      </c>
      <c r="R7" s="3"/>
      <c r="S7" s="10" t="s">
        <v>119</v>
      </c>
    </row>
    <row r="8" spans="1:21" ht="21.75" customHeight="1" x14ac:dyDescent="0.2">
      <c r="A8" s="39" t="s">
        <v>48</v>
      </c>
      <c r="B8" s="24"/>
      <c r="C8" s="39" t="s">
        <v>120</v>
      </c>
      <c r="D8" s="24"/>
      <c r="E8" s="25">
        <v>4904893</v>
      </c>
      <c r="F8" s="24"/>
      <c r="G8" s="25">
        <v>1050</v>
      </c>
      <c r="H8" s="24"/>
      <c r="I8" s="25">
        <v>5150137650</v>
      </c>
      <c r="J8" s="24"/>
      <c r="K8" s="25">
        <v>110458716</v>
      </c>
      <c r="L8" s="24"/>
      <c r="M8" s="25">
        <v>5039678934</v>
      </c>
      <c r="N8" s="24"/>
      <c r="O8" s="25">
        <v>5150137650</v>
      </c>
      <c r="P8" s="24"/>
      <c r="Q8" s="25">
        <v>110458716</v>
      </c>
      <c r="R8" s="24"/>
      <c r="S8" s="25">
        <v>5039678934</v>
      </c>
      <c r="T8" s="24"/>
      <c r="U8" s="24"/>
    </row>
    <row r="9" spans="1:21" ht="21.75" customHeight="1" x14ac:dyDescent="0.2">
      <c r="A9" s="40" t="s">
        <v>27</v>
      </c>
      <c r="B9" s="24"/>
      <c r="C9" s="40" t="s">
        <v>121</v>
      </c>
      <c r="D9" s="24"/>
      <c r="E9" s="28">
        <v>12957177</v>
      </c>
      <c r="F9" s="24"/>
      <c r="G9" s="28">
        <v>1000</v>
      </c>
      <c r="H9" s="24"/>
      <c r="I9" s="28">
        <v>12957177000</v>
      </c>
      <c r="J9" s="24"/>
      <c r="K9" s="28">
        <v>175096986</v>
      </c>
      <c r="L9" s="24"/>
      <c r="M9" s="28">
        <v>12782080014</v>
      </c>
      <c r="N9" s="24"/>
      <c r="O9" s="28">
        <v>12957177000</v>
      </c>
      <c r="P9" s="24"/>
      <c r="Q9" s="28">
        <v>175096986</v>
      </c>
      <c r="R9" s="24"/>
      <c r="S9" s="28">
        <v>12782080014</v>
      </c>
      <c r="T9" s="24"/>
      <c r="U9" s="24"/>
    </row>
    <row r="10" spans="1:21" ht="21.75" customHeight="1" x14ac:dyDescent="0.2">
      <c r="A10" s="40" t="s">
        <v>44</v>
      </c>
      <c r="B10" s="24"/>
      <c r="C10" s="40" t="s">
        <v>9</v>
      </c>
      <c r="D10" s="24"/>
      <c r="E10" s="28">
        <v>29274421</v>
      </c>
      <c r="F10" s="24"/>
      <c r="G10" s="28">
        <v>115</v>
      </c>
      <c r="H10" s="24"/>
      <c r="I10" s="28">
        <v>3366558415</v>
      </c>
      <c r="J10" s="24"/>
      <c r="K10" s="28">
        <v>249770028</v>
      </c>
      <c r="L10" s="24"/>
      <c r="M10" s="28">
        <v>3116788387</v>
      </c>
      <c r="N10" s="24"/>
      <c r="O10" s="28">
        <v>3366558415</v>
      </c>
      <c r="P10" s="24"/>
      <c r="Q10" s="28">
        <v>249770028</v>
      </c>
      <c r="R10" s="24"/>
      <c r="S10" s="28">
        <v>3116788387</v>
      </c>
      <c r="T10" s="24"/>
      <c r="U10" s="24"/>
    </row>
    <row r="11" spans="1:21" ht="21.75" customHeight="1" x14ac:dyDescent="0.2">
      <c r="A11" s="40" t="s">
        <v>31</v>
      </c>
      <c r="B11" s="24"/>
      <c r="C11" s="40" t="s">
        <v>120</v>
      </c>
      <c r="D11" s="24"/>
      <c r="E11" s="28">
        <v>13360388</v>
      </c>
      <c r="F11" s="24"/>
      <c r="G11" s="28">
        <v>2000</v>
      </c>
      <c r="H11" s="24"/>
      <c r="I11" s="28">
        <v>26720776000</v>
      </c>
      <c r="J11" s="24"/>
      <c r="K11" s="28">
        <v>1776829095</v>
      </c>
      <c r="L11" s="24"/>
      <c r="M11" s="28">
        <v>24943946905</v>
      </c>
      <c r="N11" s="24"/>
      <c r="O11" s="28">
        <v>26720776000</v>
      </c>
      <c r="P11" s="24"/>
      <c r="Q11" s="28">
        <v>1776829095</v>
      </c>
      <c r="R11" s="24"/>
      <c r="S11" s="28">
        <v>24943946905</v>
      </c>
      <c r="T11" s="24"/>
      <c r="U11" s="24"/>
    </row>
    <row r="12" spans="1:21" ht="21.75" customHeight="1" x14ac:dyDescent="0.2">
      <c r="A12" s="40" t="s">
        <v>21</v>
      </c>
      <c r="B12" s="24"/>
      <c r="C12" s="40" t="s">
        <v>121</v>
      </c>
      <c r="D12" s="24"/>
      <c r="E12" s="28">
        <v>7100000</v>
      </c>
      <c r="F12" s="24"/>
      <c r="G12" s="28">
        <v>1997</v>
      </c>
      <c r="H12" s="24"/>
      <c r="I12" s="28">
        <v>14178700000</v>
      </c>
      <c r="J12" s="24"/>
      <c r="K12" s="28">
        <v>883322993</v>
      </c>
      <c r="L12" s="24"/>
      <c r="M12" s="28">
        <v>13295377007</v>
      </c>
      <c r="N12" s="24"/>
      <c r="O12" s="28">
        <v>14178700000</v>
      </c>
      <c r="P12" s="24"/>
      <c r="Q12" s="28">
        <v>883322993</v>
      </c>
      <c r="R12" s="24"/>
      <c r="S12" s="28">
        <v>13295377007</v>
      </c>
      <c r="T12" s="24"/>
      <c r="U12" s="24"/>
    </row>
    <row r="13" spans="1:21" ht="21.75" customHeight="1" x14ac:dyDescent="0.2">
      <c r="A13" s="40" t="s">
        <v>50</v>
      </c>
      <c r="B13" s="24"/>
      <c r="C13" s="40" t="s">
        <v>121</v>
      </c>
      <c r="D13" s="24"/>
      <c r="E13" s="28">
        <v>14200000</v>
      </c>
      <c r="F13" s="24"/>
      <c r="G13" s="28">
        <v>800</v>
      </c>
      <c r="H13" s="24"/>
      <c r="I13" s="28">
        <v>11360000000</v>
      </c>
      <c r="J13" s="24"/>
      <c r="K13" s="28">
        <v>842815472</v>
      </c>
      <c r="L13" s="24"/>
      <c r="M13" s="28">
        <v>10517184528</v>
      </c>
      <c r="N13" s="24"/>
      <c r="O13" s="28">
        <v>11360000000</v>
      </c>
      <c r="P13" s="24"/>
      <c r="Q13" s="28">
        <v>842815472</v>
      </c>
      <c r="R13" s="24"/>
      <c r="S13" s="28">
        <v>10517184528</v>
      </c>
      <c r="T13" s="24"/>
      <c r="U13" s="24"/>
    </row>
    <row r="14" spans="1:21" ht="21.75" customHeight="1" x14ac:dyDescent="0.2">
      <c r="A14" s="40" t="s">
        <v>25</v>
      </c>
      <c r="B14" s="24"/>
      <c r="C14" s="40" t="s">
        <v>122</v>
      </c>
      <c r="D14" s="24"/>
      <c r="E14" s="28">
        <v>23350000</v>
      </c>
      <c r="F14" s="24"/>
      <c r="G14" s="28">
        <v>1624</v>
      </c>
      <c r="H14" s="24"/>
      <c r="I14" s="28">
        <v>37920400000</v>
      </c>
      <c r="J14" s="24"/>
      <c r="K14" s="28">
        <v>360166621</v>
      </c>
      <c r="L14" s="24"/>
      <c r="M14" s="28">
        <v>37560233379</v>
      </c>
      <c r="N14" s="24"/>
      <c r="O14" s="28">
        <v>37920400000</v>
      </c>
      <c r="P14" s="24"/>
      <c r="Q14" s="28">
        <v>360166621</v>
      </c>
      <c r="R14" s="24"/>
      <c r="S14" s="28">
        <v>37560233379</v>
      </c>
      <c r="T14" s="24"/>
      <c r="U14" s="24"/>
    </row>
    <row r="15" spans="1:21" ht="21.75" customHeight="1" x14ac:dyDescent="0.2">
      <c r="A15" s="40" t="s">
        <v>39</v>
      </c>
      <c r="B15" s="24"/>
      <c r="C15" s="40" t="s">
        <v>120</v>
      </c>
      <c r="D15" s="24"/>
      <c r="E15" s="28">
        <v>1717452</v>
      </c>
      <c r="F15" s="24"/>
      <c r="G15" s="28">
        <v>3000</v>
      </c>
      <c r="H15" s="24"/>
      <c r="I15" s="28">
        <v>5152356000</v>
      </c>
      <c r="J15" s="24"/>
      <c r="K15" s="28">
        <v>261302840</v>
      </c>
      <c r="L15" s="24"/>
      <c r="M15" s="28">
        <v>4891053160</v>
      </c>
      <c r="N15" s="24"/>
      <c r="O15" s="28">
        <v>5152356000</v>
      </c>
      <c r="P15" s="24"/>
      <c r="Q15" s="28">
        <v>261302840</v>
      </c>
      <c r="R15" s="24"/>
      <c r="S15" s="28">
        <v>4891053160</v>
      </c>
      <c r="T15" s="24"/>
      <c r="U15" s="24"/>
    </row>
    <row r="16" spans="1:21" ht="21.75" customHeight="1" x14ac:dyDescent="0.2">
      <c r="A16" s="40" t="s">
        <v>45</v>
      </c>
      <c r="B16" s="24"/>
      <c r="C16" s="40" t="s">
        <v>120</v>
      </c>
      <c r="D16" s="24"/>
      <c r="E16" s="28">
        <v>3000000</v>
      </c>
      <c r="F16" s="24"/>
      <c r="G16" s="28">
        <v>20</v>
      </c>
      <c r="H16" s="24"/>
      <c r="I16" s="28">
        <v>60000000</v>
      </c>
      <c r="J16" s="24"/>
      <c r="K16" s="28">
        <v>4521849</v>
      </c>
      <c r="L16" s="24"/>
      <c r="M16" s="28">
        <v>55478151</v>
      </c>
      <c r="N16" s="24"/>
      <c r="O16" s="28">
        <v>60000000</v>
      </c>
      <c r="P16" s="24"/>
      <c r="Q16" s="28">
        <v>4521849</v>
      </c>
      <c r="R16" s="24"/>
      <c r="S16" s="28">
        <v>55478151</v>
      </c>
      <c r="T16" s="24"/>
      <c r="U16" s="24"/>
    </row>
    <row r="17" spans="1:21" ht="21.75" customHeight="1" x14ac:dyDescent="0.2">
      <c r="A17" s="40" t="s">
        <v>38</v>
      </c>
      <c r="B17" s="24"/>
      <c r="C17" s="40" t="s">
        <v>121</v>
      </c>
      <c r="D17" s="24"/>
      <c r="E17" s="28">
        <v>7123249</v>
      </c>
      <c r="F17" s="24"/>
      <c r="G17" s="28">
        <v>700</v>
      </c>
      <c r="H17" s="24"/>
      <c r="I17" s="28">
        <v>4986274300</v>
      </c>
      <c r="J17" s="24"/>
      <c r="K17" s="28">
        <v>378704377</v>
      </c>
      <c r="L17" s="24"/>
      <c r="M17" s="28">
        <v>4607569923</v>
      </c>
      <c r="N17" s="24"/>
      <c r="O17" s="28">
        <v>4986274300</v>
      </c>
      <c r="P17" s="24"/>
      <c r="Q17" s="28">
        <v>378704377</v>
      </c>
      <c r="R17" s="24"/>
      <c r="S17" s="28">
        <v>4607569923</v>
      </c>
      <c r="T17" s="24"/>
      <c r="U17" s="24"/>
    </row>
    <row r="18" spans="1:21" ht="21.75" customHeight="1" x14ac:dyDescent="0.2">
      <c r="A18" s="40" t="s">
        <v>37</v>
      </c>
      <c r="B18" s="24"/>
      <c r="C18" s="40" t="s">
        <v>123</v>
      </c>
      <c r="D18" s="24"/>
      <c r="E18" s="28">
        <v>1500000</v>
      </c>
      <c r="F18" s="24"/>
      <c r="G18" s="28">
        <v>150</v>
      </c>
      <c r="H18" s="24"/>
      <c r="I18" s="28">
        <v>225000000</v>
      </c>
      <c r="J18" s="24"/>
      <c r="K18" s="28">
        <v>10153695</v>
      </c>
      <c r="L18" s="24"/>
      <c r="M18" s="28">
        <v>214846305</v>
      </c>
      <c r="N18" s="24"/>
      <c r="O18" s="28">
        <v>225000000</v>
      </c>
      <c r="P18" s="24"/>
      <c r="Q18" s="28">
        <v>10153695</v>
      </c>
      <c r="R18" s="24"/>
      <c r="S18" s="28">
        <v>214846305</v>
      </c>
      <c r="T18" s="24"/>
      <c r="U18" s="24"/>
    </row>
    <row r="19" spans="1:21" ht="21.75" customHeight="1" x14ac:dyDescent="0.2">
      <c r="A19" s="41" t="s">
        <v>26</v>
      </c>
      <c r="B19" s="24"/>
      <c r="C19" s="42" t="s">
        <v>124</v>
      </c>
      <c r="D19" s="24"/>
      <c r="E19" s="35">
        <v>200000</v>
      </c>
      <c r="F19" s="24"/>
      <c r="G19" s="35">
        <v>2350</v>
      </c>
      <c r="H19" s="24"/>
      <c r="I19" s="30">
        <v>470000000</v>
      </c>
      <c r="J19" s="24"/>
      <c r="K19" s="30">
        <v>1284153</v>
      </c>
      <c r="L19" s="24"/>
      <c r="M19" s="30">
        <v>468715847</v>
      </c>
      <c r="N19" s="24"/>
      <c r="O19" s="30">
        <v>470000000</v>
      </c>
      <c r="P19" s="24"/>
      <c r="Q19" s="30">
        <v>1284153</v>
      </c>
      <c r="R19" s="24"/>
      <c r="S19" s="30">
        <v>468715847</v>
      </c>
      <c r="T19" s="24"/>
      <c r="U19" s="24"/>
    </row>
    <row r="20" spans="1:21" ht="21.75" customHeight="1" x14ac:dyDescent="0.2">
      <c r="A20" s="9" t="s">
        <v>52</v>
      </c>
      <c r="B20" s="24"/>
      <c r="C20" s="35"/>
      <c r="D20" s="43"/>
      <c r="E20" s="35"/>
      <c r="F20" s="43"/>
      <c r="G20" s="35"/>
      <c r="H20" s="24"/>
      <c r="I20" s="31">
        <v>122547379365</v>
      </c>
      <c r="J20" s="24"/>
      <c r="K20" s="31">
        <v>5054426825</v>
      </c>
      <c r="L20" s="24"/>
      <c r="M20" s="31">
        <v>117492952540</v>
      </c>
      <c r="N20" s="24"/>
      <c r="O20" s="31">
        <v>122547379365</v>
      </c>
      <c r="P20" s="24"/>
      <c r="Q20" s="31">
        <v>5054426825</v>
      </c>
      <c r="R20" s="24"/>
      <c r="S20" s="31">
        <v>117492952540</v>
      </c>
      <c r="T20" s="24"/>
      <c r="U20" s="24"/>
    </row>
    <row r="21" spans="1:2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38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0"/>
  <sheetViews>
    <sheetView rightToLeft="1" workbookViewId="0">
      <selection activeCell="I14" sqref="I14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.75" customHeight="1" x14ac:dyDescent="0.2">
      <c r="A2" s="11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1.75" customHeight="1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4.45" customHeight="1" x14ac:dyDescent="0.2"/>
    <row r="5" spans="1:13" ht="14.45" customHeight="1" x14ac:dyDescent="0.2">
      <c r="A5" s="12" t="s">
        <v>127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45" customHeight="1" x14ac:dyDescent="0.2">
      <c r="A6" s="13" t="s">
        <v>83</v>
      </c>
      <c r="C6" s="13" t="s">
        <v>99</v>
      </c>
      <c r="D6" s="13"/>
      <c r="E6" s="13"/>
      <c r="F6" s="13"/>
      <c r="G6" s="13"/>
      <c r="I6" s="13" t="s">
        <v>100</v>
      </c>
      <c r="J6" s="13"/>
      <c r="K6" s="13"/>
      <c r="L6" s="13"/>
      <c r="M6" s="13"/>
    </row>
    <row r="7" spans="1:13" ht="29.1" customHeight="1" x14ac:dyDescent="0.2">
      <c r="A7" s="13"/>
      <c r="C7" s="10" t="s">
        <v>125</v>
      </c>
      <c r="D7" s="3"/>
      <c r="E7" s="10" t="s">
        <v>118</v>
      </c>
      <c r="F7" s="3"/>
      <c r="G7" s="10" t="s">
        <v>126</v>
      </c>
      <c r="I7" s="10" t="s">
        <v>125</v>
      </c>
      <c r="J7" s="3"/>
      <c r="K7" s="10" t="s">
        <v>118</v>
      </c>
      <c r="L7" s="3"/>
      <c r="M7" s="10" t="s">
        <v>126</v>
      </c>
    </row>
    <row r="8" spans="1:13" ht="21.75" customHeight="1" x14ac:dyDescent="0.2">
      <c r="A8" s="5" t="s">
        <v>73</v>
      </c>
      <c r="C8" s="25">
        <v>3935</v>
      </c>
      <c r="D8" s="24"/>
      <c r="E8" s="25">
        <v>0</v>
      </c>
      <c r="F8" s="24"/>
      <c r="G8" s="25">
        <v>3935</v>
      </c>
      <c r="H8" s="24"/>
      <c r="I8" s="25">
        <v>3935</v>
      </c>
      <c r="J8" s="24"/>
      <c r="K8" s="25">
        <v>0</v>
      </c>
      <c r="L8" s="24"/>
      <c r="M8" s="25">
        <v>3935</v>
      </c>
    </row>
    <row r="9" spans="1:13" ht="21.75" customHeight="1" x14ac:dyDescent="0.2">
      <c r="A9" s="6" t="s">
        <v>73</v>
      </c>
      <c r="C9" s="28">
        <v>96090</v>
      </c>
      <c r="D9" s="24"/>
      <c r="E9" s="28">
        <v>0</v>
      </c>
      <c r="F9" s="24"/>
      <c r="G9" s="28">
        <v>96090</v>
      </c>
      <c r="H9" s="24"/>
      <c r="I9" s="28">
        <v>96090</v>
      </c>
      <c r="J9" s="24"/>
      <c r="K9" s="28">
        <v>0</v>
      </c>
      <c r="L9" s="24"/>
      <c r="M9" s="28">
        <v>96090</v>
      </c>
    </row>
    <row r="10" spans="1:13" ht="21.75" customHeight="1" x14ac:dyDescent="0.2">
      <c r="A10" s="6" t="s">
        <v>75</v>
      </c>
      <c r="C10" s="28">
        <v>69892</v>
      </c>
      <c r="D10" s="24"/>
      <c r="E10" s="28">
        <v>0</v>
      </c>
      <c r="F10" s="24"/>
      <c r="G10" s="28">
        <v>69892</v>
      </c>
      <c r="H10" s="24"/>
      <c r="I10" s="28">
        <v>69892</v>
      </c>
      <c r="J10" s="24"/>
      <c r="K10" s="28">
        <v>0</v>
      </c>
      <c r="L10" s="24"/>
      <c r="M10" s="28">
        <v>69892</v>
      </c>
    </row>
    <row r="11" spans="1:13" ht="21.75" customHeight="1" x14ac:dyDescent="0.2">
      <c r="A11" s="6" t="s">
        <v>76</v>
      </c>
      <c r="C11" s="28">
        <v>1078167</v>
      </c>
      <c r="D11" s="24"/>
      <c r="E11" s="28">
        <v>0</v>
      </c>
      <c r="F11" s="24"/>
      <c r="G11" s="28">
        <v>1078167</v>
      </c>
      <c r="H11" s="24"/>
      <c r="I11" s="28">
        <v>15093024</v>
      </c>
      <c r="J11" s="24"/>
      <c r="K11" s="28">
        <v>0</v>
      </c>
      <c r="L11" s="24"/>
      <c r="M11" s="28">
        <v>15093024</v>
      </c>
    </row>
    <row r="12" spans="1:13" ht="21.75" customHeight="1" x14ac:dyDescent="0.2">
      <c r="A12" s="6" t="s">
        <v>77</v>
      </c>
      <c r="C12" s="28">
        <v>60260</v>
      </c>
      <c r="D12" s="24"/>
      <c r="E12" s="28">
        <v>0</v>
      </c>
      <c r="F12" s="24"/>
      <c r="G12" s="28">
        <v>60260</v>
      </c>
      <c r="H12" s="24"/>
      <c r="I12" s="28">
        <v>122929</v>
      </c>
      <c r="J12" s="24"/>
      <c r="K12" s="28">
        <v>0</v>
      </c>
      <c r="L12" s="24"/>
      <c r="M12" s="28">
        <v>122929</v>
      </c>
    </row>
    <row r="13" spans="1:13" ht="21.75" customHeight="1" x14ac:dyDescent="0.2">
      <c r="A13" s="7" t="s">
        <v>78</v>
      </c>
      <c r="C13" s="30">
        <v>41922</v>
      </c>
      <c r="D13" s="24"/>
      <c r="E13" s="30">
        <v>0</v>
      </c>
      <c r="F13" s="24"/>
      <c r="G13" s="30">
        <v>41922</v>
      </c>
      <c r="H13" s="24"/>
      <c r="I13" s="30">
        <v>41922</v>
      </c>
      <c r="J13" s="24"/>
      <c r="K13" s="30">
        <v>0</v>
      </c>
      <c r="L13" s="24"/>
      <c r="M13" s="30">
        <v>41922</v>
      </c>
    </row>
    <row r="14" spans="1:13" ht="21.75" customHeight="1" x14ac:dyDescent="0.2">
      <c r="A14" s="9" t="s">
        <v>52</v>
      </c>
      <c r="C14" s="31">
        <v>1350266</v>
      </c>
      <c r="D14" s="24"/>
      <c r="E14" s="31">
        <v>0</v>
      </c>
      <c r="F14" s="24"/>
      <c r="G14" s="31">
        <v>1350266</v>
      </c>
      <c r="H14" s="24"/>
      <c r="I14" s="31">
        <v>15427792</v>
      </c>
      <c r="J14" s="24"/>
      <c r="K14" s="31">
        <v>0</v>
      </c>
      <c r="L14" s="24"/>
      <c r="M14" s="31">
        <v>15427792</v>
      </c>
    </row>
    <row r="15" spans="1:13" x14ac:dyDescent="0.2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x14ac:dyDescent="0.2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3:13" x14ac:dyDescent="0.2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3:13" x14ac:dyDescent="0.2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3:13" x14ac:dyDescent="0.2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3:13" x14ac:dyDescent="0.2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سهام</vt:lpstr>
      <vt:lpstr>اوراق مشتقه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2025-07-28T06:37:46Z</dcterms:created>
  <dcterms:modified xsi:type="dcterms:W3CDTF">2025-07-28T08:57:04Z</dcterms:modified>
</cp:coreProperties>
</file>