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V:\صندوق سرمایه گذاری مشترک یکم سامان\افشای پرتفو\1403\"/>
    </mc:Choice>
  </mc:AlternateContent>
  <xr:revisionPtr revIDLastSave="0" documentId="13_ncr:1_{49554C4F-548A-49C9-9C34-A849E130B6B4}" xr6:coauthVersionLast="47" xr6:coauthVersionMax="47" xr10:uidLastSave="{00000000-0000-0000-0000-000000000000}"/>
  <bookViews>
    <workbookView xWindow="-120" yWindow="-120" windowWidth="29040" windowHeight="15840" tabRatio="1000" activeTab="9" xr2:uid="{00000000-000D-0000-FFFF-FFFF00000000}"/>
  </bookViews>
  <sheets>
    <sheet name="سهام" sheetId="2" r:id="rId1"/>
    <sheet name="سپرده" sheetId="7" r:id="rId2"/>
    <sheet name="درآمد" sheetId="8" r:id="rId3"/>
    <sheet name="درآمد سرمایه گذاری در سهام" sheetId="9" r:id="rId4"/>
    <sheet name="درآمد سپرده بانکی" sheetId="13" r:id="rId5"/>
    <sheet name="سایر درآمدها" sheetId="14" r:id="rId6"/>
    <sheet name="درآمد سود سهام" sheetId="15" r:id="rId7"/>
    <sheet name="سود سپرده بانکی" sheetId="18" r:id="rId8"/>
    <sheet name="درآمد ناشی از فروش" sheetId="19" r:id="rId9"/>
    <sheet name="درآمد ناشی از تغییر قیمت اوراق" sheetId="21" r:id="rId10"/>
  </sheets>
  <definedNames>
    <definedName name="_xlnm.Print_Area" localSheetId="2">درآمد!$A$1:$K$11</definedName>
    <definedName name="_xlnm.Print_Area" localSheetId="4">'درآمد سپرده بانکی'!$A$1:$G$13</definedName>
    <definedName name="_xlnm.Print_Area" localSheetId="3">'درآمد سرمایه گذاری در سهام'!$A$1:$X$80</definedName>
    <definedName name="_xlnm.Print_Area" localSheetId="6">'درآمد سود سهام'!$A$1:$T$39</definedName>
    <definedName name="_xlnm.Print_Area" localSheetId="9">'درآمد ناشی از تغییر قیمت اوراق'!$A$1:$Q$43</definedName>
    <definedName name="_xlnm.Print_Area" localSheetId="8">'درآمد ناشی از فروش'!$A$1:$R$62</definedName>
    <definedName name="_xlnm.Print_Area" localSheetId="5">'سایر درآمدها'!$A$1:$G$10</definedName>
    <definedName name="_xlnm.Print_Area" localSheetId="1">سپرده!$A$1:$M$16</definedName>
    <definedName name="_xlnm.Print_Area" localSheetId="7">'سود سپرده بانکی'!$A$1:$N$14</definedName>
    <definedName name="_xlnm.Print_Area" localSheetId="0">سهام!$A$1:$AC$44</definedName>
  </definedNames>
  <calcPr calcId="191029"/>
</workbook>
</file>

<file path=xl/calcChain.xml><?xml version="1.0" encoding="utf-8"?>
<calcChain xmlns="http://schemas.openxmlformats.org/spreadsheetml/2006/main">
  <c r="L16" i="7" l="1"/>
  <c r="U31" i="9"/>
  <c r="U32" i="9"/>
  <c r="U33" i="9"/>
  <c r="U34" i="9"/>
  <c r="U35" i="9"/>
  <c r="U36" i="9"/>
  <c r="U80" i="9" s="1"/>
  <c r="U37" i="9"/>
  <c r="U38" i="9"/>
  <c r="U39" i="9"/>
  <c r="U40" i="9"/>
  <c r="U41" i="9"/>
  <c r="U42" i="9"/>
  <c r="U43" i="9"/>
  <c r="U44" i="9"/>
  <c r="U45" i="9"/>
  <c r="U46" i="9"/>
  <c r="U47" i="9"/>
  <c r="U48" i="9"/>
  <c r="U49" i="9"/>
  <c r="U50" i="9"/>
  <c r="U51" i="9"/>
  <c r="U52" i="9"/>
  <c r="U53" i="9"/>
  <c r="U54" i="9"/>
  <c r="U55" i="9"/>
  <c r="U56" i="9"/>
  <c r="U57" i="9"/>
  <c r="U58" i="9"/>
  <c r="U59" i="9"/>
  <c r="U60" i="9"/>
  <c r="U61" i="9"/>
  <c r="U62" i="9"/>
  <c r="U63" i="9"/>
  <c r="U64" i="9"/>
  <c r="U65" i="9"/>
  <c r="U66" i="9"/>
  <c r="U67" i="9"/>
  <c r="U68" i="9"/>
  <c r="U69" i="9"/>
  <c r="U70" i="9"/>
  <c r="U71" i="9"/>
  <c r="U72" i="9"/>
  <c r="U73" i="9"/>
  <c r="U74" i="9"/>
  <c r="U75" i="9"/>
  <c r="U76" i="9"/>
  <c r="U77" i="9"/>
  <c r="U78" i="9"/>
  <c r="U9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8" i="9"/>
  <c r="N80" i="9"/>
  <c r="S10" i="15"/>
  <c r="S11" i="15"/>
  <c r="S12" i="15"/>
  <c r="S13" i="15"/>
  <c r="S14" i="15"/>
  <c r="S15" i="15"/>
  <c r="S16" i="15"/>
  <c r="S17" i="15"/>
  <c r="S18" i="15"/>
  <c r="S19" i="15"/>
  <c r="S20" i="15"/>
  <c r="S21" i="15"/>
  <c r="S22" i="15"/>
  <c r="S23" i="15"/>
  <c r="S24" i="15"/>
  <c r="S25" i="15"/>
  <c r="S26" i="15"/>
  <c r="S27" i="15"/>
  <c r="S28" i="15"/>
  <c r="S29" i="15"/>
  <c r="S30" i="15"/>
  <c r="S31" i="15"/>
  <c r="S32" i="15"/>
  <c r="S33" i="15"/>
  <c r="S34" i="15"/>
  <c r="S35" i="15"/>
  <c r="S36" i="15"/>
  <c r="S37" i="15"/>
  <c r="S38" i="15"/>
  <c r="S8" i="15"/>
  <c r="P79" i="9"/>
  <c r="U79" i="9" s="1"/>
  <c r="P80" i="9"/>
  <c r="J80" i="9"/>
  <c r="H80" i="9"/>
  <c r="J8" i="9"/>
  <c r="G62" i="19"/>
  <c r="I8" i="19"/>
  <c r="I62" i="19" s="1"/>
  <c r="Q42" i="21" l="1"/>
  <c r="Q43" i="21" s="1"/>
  <c r="O9" i="15"/>
  <c r="S9" i="15" s="1"/>
  <c r="S39" i="15" s="1"/>
  <c r="O39" i="15"/>
  <c r="Q39" i="15"/>
  <c r="J44" i="2"/>
  <c r="J43" i="2"/>
  <c r="H43" i="2"/>
  <c r="H44" i="2" s="1"/>
  <c r="Z44" i="2"/>
  <c r="X43" i="2"/>
  <c r="X44" i="2" s="1"/>
</calcChain>
</file>

<file path=xl/sharedStrings.xml><?xml version="1.0" encoding="utf-8"?>
<sst xmlns="http://schemas.openxmlformats.org/spreadsheetml/2006/main" count="441" uniqueCount="171">
  <si>
    <t>صندوق سرمايه گذاري مشترک يکم سامان</t>
  </si>
  <si>
    <t>صورت وضعیت پرتفوی</t>
  </si>
  <si>
    <t>برای ماه منتهی به 1403/12/30</t>
  </si>
  <si>
    <t>-1</t>
  </si>
  <si>
    <t>سرمایه گذاری ها</t>
  </si>
  <si>
    <t>-1-1</t>
  </si>
  <si>
    <t>سرمایه گذاری در سهام و حق تقدم سهام</t>
  </si>
  <si>
    <t>1403/11/30</t>
  </si>
  <si>
    <t>تغییرات طی دوره</t>
  </si>
  <si>
    <t>1403/12/30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</si>
  <si>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</si>
  <si>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</si>
  <si>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</si>
  <si>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</si>
  <si>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</si>
  <si>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</si>
  <si>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</si>
  <si>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</si>
  <si>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</si>
  <si>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ایمن خودرو شرق</t>
  </si>
  <si>
    <t>پالایش نفت بندرعباس</t>
  </si>
  <si>
    <t>پالایش نفت تبریز</t>
  </si>
  <si>
    <t>پتروشیمی پردیس</t>
  </si>
  <si>
    <t>پتروشیمی فناوران</t>
  </si>
  <si>
    <t>پتروشیمی نوری</t>
  </si>
  <si>
    <t>پست بانک ایران</t>
  </si>
  <si>
    <t>تایدواترخاورمیانه</t>
  </si>
  <si>
    <t>تولیدات پتروشیمی قائد بصیر</t>
  </si>
  <si>
    <t>تولیدی برنا باطری</t>
  </si>
  <si>
    <t>داروسازی‌ فارابی‌</t>
  </si>
  <si>
    <t>سرمایه گذاری صدرتامین</t>
  </si>
  <si>
    <t>سرمایه گذاری گروه توسعه ملی</t>
  </si>
  <si>
    <t>سرمایه‌گذاری صنایع پتروشیمی‌</t>
  </si>
  <si>
    <t>سرمایه‌گذاری‌ سپه‌</t>
  </si>
  <si>
    <t>سرمایه‌گذاری‌صندوق‌بازنشستگی‌</t>
  </si>
  <si>
    <t>سیمان‌ صوفیان‌</t>
  </si>
  <si>
    <t>سیمان‌ارومیه‌</t>
  </si>
  <si>
    <t>شرکت صنایع غذایی مینو شرق</t>
  </si>
  <si>
    <t>صنایع الکترونیک مادیران</t>
  </si>
  <si>
    <t>صنایع مس افق کرمان</t>
  </si>
  <si>
    <t>فجر انرژی خلیج فارس</t>
  </si>
  <si>
    <t>فولاد مبارکه اصفهان</t>
  </si>
  <si>
    <t>قند لرستان‌</t>
  </si>
  <si>
    <t>گروه انتخاب الکترونیک آرمان</t>
  </si>
  <si>
    <t>گروه مالی صبا تامین</t>
  </si>
  <si>
    <t>گروه‌بهمن‌</t>
  </si>
  <si>
    <t>گواهي سپرده کالايي شمش طلا</t>
  </si>
  <si>
    <t>معدنی‌ املاح‌  ایران‌</t>
  </si>
  <si>
    <t>ملی‌ صنایع‌ مس‌ ایران‌</t>
  </si>
  <si>
    <t>نفت‌ بهران‌</t>
  </si>
  <si>
    <t>نیروکلر</t>
  </si>
  <si>
    <t>کاشی‌ الوند</t>
  </si>
  <si>
    <t>کانی کربن طبس</t>
  </si>
  <si>
    <t>کربن‌ ایران‌</t>
  </si>
  <si>
    <t>جمع</t>
  </si>
  <si>
    <t>نام سهام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</si>
  <si>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</si>
  <si>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</si>
  <si>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</si>
  <si>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</si>
  <si>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</si>
  <si>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</si>
  <si>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زعفرانیه 858-810-6000060-1</t>
  </si>
  <si>
    <t>حساب جاری بانک سامان زعفرانیه 858-40-6000060-1</t>
  </si>
  <si>
    <t>سپرده کوتاه مدت بانک سامان زعفرانیه 858-819-6000060-1</t>
  </si>
  <si>
    <t>سپرده کوتاه مدت بانک سامان ملاصدرا 829-810-6000060-1</t>
  </si>
  <si>
    <t>سپرده کوتاه مدت بانک تجارت مطهری مهرداد 279928784</t>
  </si>
  <si>
    <t>سپرده کوتاه مدت بانک خاورمیانه مهستان 1005-10-810-707074834</t>
  </si>
  <si>
    <t>سپرده کوتاه مدت بانک سامان سرو 849-810-6000060-1</t>
  </si>
  <si>
    <t>حساب جاری بانک سامان سرو 849-40-6000060-1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</si>
  <si>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</si>
  <si>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</si>
  <si>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</si>
  <si>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</si>
  <si>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</si>
  <si>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</si>
  <si>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</si>
  <si>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</si>
  <si>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</si>
  <si>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</si>
  <si>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3-2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</si>
  <si>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</si>
  <si>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</si>
  <si>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</si>
  <si>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</si>
  <si>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</si>
  <si>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</si>
  <si>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</si>
  <si>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</si>
  <si>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</si>
  <si>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</si>
  <si>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ح . صنایع مس افق کرمان</t>
  </si>
  <si>
    <t>سرمایه‌گذاری‌توکافولاد(هلدینگ</t>
  </si>
  <si>
    <t>بانک ملت</t>
  </si>
  <si>
    <t>پخش البرز</t>
  </si>
  <si>
    <t>پرتو بار فرابر خلیج فارس</t>
  </si>
  <si>
    <t>بانک سامان</t>
  </si>
  <si>
    <t>داروسازی کاسپین تامین</t>
  </si>
  <si>
    <t>بهمن  دیزل</t>
  </si>
  <si>
    <t>قندهکمتان‌</t>
  </si>
  <si>
    <t>ملی شیمی کشاورز</t>
  </si>
  <si>
    <t>پتروشیمی تندگویان</t>
  </si>
  <si>
    <t>بین المللی ساروج بوشهر</t>
  </si>
  <si>
    <t>ح . فجر انرژی خلیج فارس</t>
  </si>
  <si>
    <t>پتروشیمی شازند</t>
  </si>
  <si>
    <t>پویا زرکان آق دره</t>
  </si>
  <si>
    <t>صنعتی زر ماکارون</t>
  </si>
  <si>
    <t>تامین سرمایه کاردان</t>
  </si>
  <si>
    <t>سایپا</t>
  </si>
  <si>
    <t>بیمه کوثر</t>
  </si>
  <si>
    <t>سیمرغ</t>
  </si>
  <si>
    <t>سرمایه گذاری تامین اجتماعی</t>
  </si>
  <si>
    <t>گواهی سپرده کالایی شمش طلا</t>
  </si>
  <si>
    <t>بانک خاورمیانه</t>
  </si>
  <si>
    <t>ح.پست بانک ایران</t>
  </si>
  <si>
    <t>بیمه اتکایی ایران معین</t>
  </si>
  <si>
    <t>شیمی‌ داروئی‌ داروپخش‌</t>
  </si>
  <si>
    <t>نساجی بابکان</t>
  </si>
  <si>
    <t>داروسازی‌ اکسیر</t>
  </si>
  <si>
    <t>گسترش سوخت سبززاگرس(سهامی عام)</t>
  </si>
  <si>
    <t>پالایش نفت تهران</t>
  </si>
  <si>
    <t>ح . معدنی‌ املاح‌  ایران‌</t>
  </si>
  <si>
    <t>کویر تایر</t>
  </si>
  <si>
    <t>صنایع شیمیایی کیمیاگران امروز</t>
  </si>
  <si>
    <t>ح. گسترش سوخت سبززاگرس(س. عام)</t>
  </si>
  <si>
    <t>بین المللی توسعه ص. معادن غدیر</t>
  </si>
  <si>
    <t>فولاد  خوزستان</t>
  </si>
  <si>
    <t>تولیدی و صنعتی گوهرفام</t>
  </si>
  <si>
    <t>سرمایه گذاری دارویی تامین</t>
  </si>
  <si>
    <t>-4-2</t>
  </si>
  <si>
    <t>درآمد حاصل از سرمایه­گذاری در سپرده بانکی و گواهی سپرده</t>
  </si>
  <si>
    <t>نام سپرده بانکی</t>
  </si>
  <si>
    <t>-5-2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</si>
  <si>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</si>
  <si>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</si>
  <si>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</si>
  <si>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</si>
  <si>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</si>
  <si>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</si>
  <si>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</si>
  <si>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</si>
  <si>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1403/04/17</t>
  </si>
  <si>
    <t>1403/04/16</t>
  </si>
  <si>
    <t>1403/12/25</t>
  </si>
  <si>
    <t>1403/04/30</t>
  </si>
  <si>
    <t>1403/05/27</t>
  </si>
  <si>
    <t>1403/04/31</t>
  </si>
  <si>
    <t>1403/04/28</t>
  </si>
  <si>
    <t>1403/11/20</t>
  </si>
  <si>
    <t>1403/04/29</t>
  </si>
  <si>
    <t>1403/11/25</t>
  </si>
  <si>
    <t>1403/09/07</t>
  </si>
  <si>
    <t>1403/06/18</t>
  </si>
  <si>
    <t>1403/07/11</t>
  </si>
  <si>
    <t>1403/05/30</t>
  </si>
  <si>
    <t>1403/07/28</t>
  </si>
  <si>
    <t>1403/12/27</t>
  </si>
  <si>
    <t>1403/05/11</t>
  </si>
  <si>
    <t>1403/04/24</t>
  </si>
  <si>
    <t>1403/04/20</t>
  </si>
  <si>
    <t>1403/04/23</t>
  </si>
  <si>
    <t>1403/06/28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</si>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</sst>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Border="1" applyAlignment="1">
      <alignment horizontal="right" vertical="top"/>
    </xf>
    <xf numFmtId="4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0" fontId="3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3" fontId="4" fillId="0" borderId="5" xfId="0" applyNumberFormat="1" applyFont="1" applyBorder="1" applyAlignment="1">
      <alignment horizontal="center" vertical="top"/>
    </xf>
    <xf numFmtId="10" fontId="4" fillId="0" borderId="2" xfId="0" applyNumberFormat="1" applyFont="1" applyBorder="1" applyAlignment="1">
      <alignment horizontal="right" vertical="top"/>
    </xf>
    <xf numFmtId="10" fontId="4" fillId="0" borderId="0" xfId="0" applyNumberFormat="1" applyFont="1" applyAlignment="1">
      <alignment horizontal="right" vertical="top"/>
    </xf>
    <xf numFmtId="10" fontId="4" fillId="0" borderId="4" xfId="0" applyNumberFormat="1" applyFont="1" applyBorder="1" applyAlignment="1">
      <alignment horizontal="right" vertical="top"/>
    </xf>
    <xf numFmtId="10" fontId="4" fillId="0" borderId="5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47"/>
  <sheetViews>
    <sheetView rightToLeft="1" view="pageBreakPreview" zoomScale="60" zoomScaleNormal="139" workbookViewId="0">
      <selection activeCell="H63" sqref="H63"/>
    </sheetView>
  </sheetViews>
  <sheetFormatPr defaultRowHeight="12.75" x14ac:dyDescent="0.2"/>
  <cols>
    <col min="1" max="1" width="3.140625" bestFit="1" customWidth="1"/>
    <col min="2" max="2" width="2.5703125" customWidth="1"/>
    <col min="3" max="3" width="23.28515625" customWidth="1"/>
    <col min="4" max="5" width="1.28515625" customWidth="1"/>
    <col min="6" max="6" width="13" bestFit="1" customWidth="1"/>
    <col min="7" max="7" width="1.28515625" customWidth="1"/>
    <col min="8" max="8" width="19" bestFit="1" customWidth="1"/>
    <col min="9" max="9" width="1.28515625" customWidth="1"/>
    <col min="10" max="10" width="19" bestFit="1" customWidth="1"/>
    <col min="11" max="11" width="1.28515625" customWidth="1"/>
    <col min="12" max="12" width="11.7109375" bestFit="1" customWidth="1"/>
    <col min="13" max="13" width="1.28515625" customWidth="1"/>
    <col min="14" max="14" width="11" bestFit="1" customWidth="1"/>
    <col min="15" max="15" width="1.28515625" customWidth="1"/>
    <col min="16" max="16" width="11.85546875" bestFit="1" customWidth="1"/>
    <col min="17" max="17" width="1.28515625" customWidth="1"/>
    <col min="18" max="18" width="14.7109375" bestFit="1" customWidth="1"/>
    <col min="19" max="19" width="1.28515625" customWidth="1"/>
    <col min="20" max="20" width="13" bestFit="1" customWidth="1"/>
    <col min="21" max="21" width="1.28515625" customWidth="1"/>
    <col min="22" max="22" width="14.7109375" bestFit="1" customWidth="1"/>
    <col min="23" max="23" width="1.28515625" customWidth="1"/>
    <col min="24" max="24" width="19" bestFit="1" customWidth="1"/>
    <col min="25" max="25" width="1.28515625" customWidth="1"/>
    <col min="26" max="26" width="19" bestFit="1" customWidth="1"/>
    <col min="27" max="27" width="1.28515625" customWidth="1"/>
    <col min="28" max="28" width="16.5703125" bestFit="1" customWidth="1"/>
    <col min="29" max="29" width="0.28515625" customWidth="1"/>
  </cols>
  <sheetData>
    <row r="1" spans="1:28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</row>
    <row r="2" spans="1:28" ht="25.5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</row>
    <row r="3" spans="1:28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</row>
    <row r="4" spans="1:28" ht="24" x14ac:dyDescent="0.2">
      <c r="A4" s="1" t="s">
        <v>3</v>
      </c>
      <c r="B4" s="22" t="s">
        <v>4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1:28" ht="24" x14ac:dyDescent="0.2">
      <c r="A5" s="22" t="s">
        <v>5</v>
      </c>
      <c r="B5" s="22"/>
      <c r="C5" s="22" t="s">
        <v>6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28" ht="21" x14ac:dyDescent="0.2">
      <c r="F6" s="23" t="s">
        <v>7</v>
      </c>
      <c r="G6" s="23"/>
      <c r="H6" s="23"/>
      <c r="I6" s="23"/>
      <c r="J6" s="23"/>
      <c r="L6" s="23" t="s">
        <v>8</v>
      </c>
      <c r="M6" s="23"/>
      <c r="N6" s="23"/>
      <c r="O6" s="23"/>
      <c r="P6" s="23"/>
      <c r="Q6" s="23"/>
      <c r="R6" s="23"/>
      <c r="T6" s="23" t="s">
        <v>9</v>
      </c>
      <c r="U6" s="23"/>
      <c r="V6" s="23"/>
      <c r="W6" s="23"/>
      <c r="X6" s="23"/>
      <c r="Y6" s="23"/>
      <c r="Z6" s="23"/>
      <c r="AA6" s="23"/>
      <c r="AB6" s="23"/>
    </row>
    <row r="7" spans="1:28" ht="21" x14ac:dyDescent="0.2">
      <c r="F7" s="3"/>
      <c r="G7" s="3"/>
      <c r="H7" s="3"/>
      <c r="I7" s="3"/>
      <c r="J7" s="3"/>
      <c r="L7" s="24" t="s">
        <v>10</v>
      </c>
      <c r="M7" s="24"/>
      <c r="N7" s="24"/>
      <c r="O7" s="3"/>
      <c r="P7" s="24" t="s">
        <v>11</v>
      </c>
      <c r="Q7" s="24"/>
      <c r="R7" s="24"/>
      <c r="T7" s="3"/>
      <c r="U7" s="3"/>
      <c r="V7" s="3"/>
      <c r="W7" s="3"/>
      <c r="X7" s="3"/>
      <c r="Y7" s="3"/>
      <c r="Z7" s="3"/>
      <c r="AA7" s="3"/>
      <c r="AB7" s="3"/>
    </row>
    <row r="8" spans="1:28" ht="21" x14ac:dyDescent="0.2">
      <c r="A8" s="23" t="s">
        <v>12</v>
      </c>
      <c r="B8" s="23"/>
      <c r="C8" s="23"/>
      <c r="E8" s="23" t="s">
        <v>13</v>
      </c>
      <c r="F8" s="23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18.75" x14ac:dyDescent="0.2">
      <c r="A9" s="25" t="s">
        <v>19</v>
      </c>
      <c r="B9" s="25"/>
      <c r="C9" s="25"/>
      <c r="E9" s="26">
        <v>1750000</v>
      </c>
      <c r="F9" s="26"/>
      <c r="H9" s="6">
        <v>3976107029</v>
      </c>
      <c r="J9" s="6">
        <v>4771688512.5</v>
      </c>
      <c r="L9" s="6">
        <v>0</v>
      </c>
      <c r="N9" s="6">
        <v>0</v>
      </c>
      <c r="P9" s="6">
        <v>0</v>
      </c>
      <c r="R9" s="6">
        <v>0</v>
      </c>
      <c r="T9" s="6">
        <v>1750000</v>
      </c>
      <c r="V9" s="6">
        <v>2699</v>
      </c>
      <c r="X9" s="6">
        <v>3976107029</v>
      </c>
      <c r="Z9" s="6">
        <v>4695146662.5</v>
      </c>
      <c r="AB9" s="7">
        <v>0.18</v>
      </c>
    </row>
    <row r="10" spans="1:28" ht="18.75" x14ac:dyDescent="0.2">
      <c r="A10" s="27" t="s">
        <v>20</v>
      </c>
      <c r="B10" s="27"/>
      <c r="C10" s="27"/>
      <c r="E10" s="28">
        <v>3076174</v>
      </c>
      <c r="F10" s="28"/>
      <c r="H10" s="9">
        <v>32384559552</v>
      </c>
      <c r="J10" s="9">
        <v>29416716756.414001</v>
      </c>
      <c r="L10" s="9">
        <v>0</v>
      </c>
      <c r="N10" s="9">
        <v>0</v>
      </c>
      <c r="P10" s="9">
        <v>0</v>
      </c>
      <c r="R10" s="9">
        <v>0</v>
      </c>
      <c r="T10" s="9">
        <v>3076174</v>
      </c>
      <c r="V10" s="9">
        <v>9060</v>
      </c>
      <c r="X10" s="9">
        <v>32384559552</v>
      </c>
      <c r="Z10" s="9">
        <v>27704309128.181999</v>
      </c>
      <c r="AB10" s="10">
        <v>1.04</v>
      </c>
    </row>
    <row r="11" spans="1:28" ht="18.75" x14ac:dyDescent="0.2">
      <c r="A11" s="27" t="s">
        <v>21</v>
      </c>
      <c r="B11" s="27"/>
      <c r="C11" s="27"/>
      <c r="E11" s="28">
        <v>7100000</v>
      </c>
      <c r="F11" s="28"/>
      <c r="H11" s="9">
        <v>89502981447</v>
      </c>
      <c r="J11" s="9">
        <v>139108351050</v>
      </c>
      <c r="L11" s="9">
        <v>0</v>
      </c>
      <c r="N11" s="9">
        <v>0</v>
      </c>
      <c r="P11" s="9">
        <v>0</v>
      </c>
      <c r="R11" s="9">
        <v>0</v>
      </c>
      <c r="T11" s="9">
        <v>7100000</v>
      </c>
      <c r="V11" s="9">
        <v>17710</v>
      </c>
      <c r="X11" s="9">
        <v>89502981447</v>
      </c>
      <c r="Z11" s="9">
        <v>124992841050</v>
      </c>
      <c r="AB11" s="10">
        <v>4.7</v>
      </c>
    </row>
    <row r="12" spans="1:28" ht="18.75" x14ac:dyDescent="0.2">
      <c r="A12" s="27" t="s">
        <v>22</v>
      </c>
      <c r="B12" s="27"/>
      <c r="C12" s="27"/>
      <c r="E12" s="28">
        <v>685000</v>
      </c>
      <c r="F12" s="28"/>
      <c r="H12" s="9">
        <v>111121575193</v>
      </c>
      <c r="J12" s="9">
        <v>166315748062.5</v>
      </c>
      <c r="L12" s="9">
        <v>0</v>
      </c>
      <c r="N12" s="9">
        <v>0</v>
      </c>
      <c r="P12" s="9">
        <v>0</v>
      </c>
      <c r="R12" s="9">
        <v>0</v>
      </c>
      <c r="T12" s="9">
        <v>685000</v>
      </c>
      <c r="V12" s="9">
        <v>253380</v>
      </c>
      <c r="X12" s="9">
        <v>111121575193</v>
      </c>
      <c r="Z12" s="9">
        <v>172532586465</v>
      </c>
      <c r="AB12" s="10">
        <v>6.49</v>
      </c>
    </row>
    <row r="13" spans="1:28" ht="18.75" x14ac:dyDescent="0.2">
      <c r="A13" s="27" t="s">
        <v>23</v>
      </c>
      <c r="B13" s="27"/>
      <c r="C13" s="27"/>
      <c r="E13" s="28">
        <v>1428571</v>
      </c>
      <c r="F13" s="28"/>
      <c r="H13" s="9">
        <v>10009276954</v>
      </c>
      <c r="J13" s="9">
        <v>8804440215.8099995</v>
      </c>
      <c r="L13" s="9">
        <v>0</v>
      </c>
      <c r="N13" s="9">
        <v>0</v>
      </c>
      <c r="P13" s="9">
        <v>0</v>
      </c>
      <c r="R13" s="9">
        <v>0</v>
      </c>
      <c r="T13" s="9">
        <v>1428571</v>
      </c>
      <c r="V13" s="9">
        <v>5330</v>
      </c>
      <c r="X13" s="9">
        <v>10009276954</v>
      </c>
      <c r="Z13" s="9">
        <v>7568978443.5915003</v>
      </c>
      <c r="AB13" s="10">
        <v>0.28000000000000003</v>
      </c>
    </row>
    <row r="14" spans="1:28" ht="18.75" x14ac:dyDescent="0.2">
      <c r="A14" s="27" t="s">
        <v>24</v>
      </c>
      <c r="B14" s="27"/>
      <c r="C14" s="27"/>
      <c r="E14" s="28">
        <v>360000</v>
      </c>
      <c r="F14" s="28"/>
      <c r="H14" s="9">
        <v>50205347242</v>
      </c>
      <c r="J14" s="9">
        <v>94767955560</v>
      </c>
      <c r="L14" s="9">
        <v>0</v>
      </c>
      <c r="N14" s="9">
        <v>0</v>
      </c>
      <c r="P14" s="9">
        <v>0</v>
      </c>
      <c r="R14" s="9">
        <v>0</v>
      </c>
      <c r="T14" s="9">
        <v>2400000</v>
      </c>
      <c r="V14" s="9">
        <v>44554</v>
      </c>
      <c r="X14" s="9">
        <v>50205347242</v>
      </c>
      <c r="Z14" s="9">
        <v>106293368880</v>
      </c>
      <c r="AB14" s="10">
        <v>4</v>
      </c>
    </row>
    <row r="15" spans="1:28" ht="18.75" x14ac:dyDescent="0.2">
      <c r="A15" s="27" t="s">
        <v>25</v>
      </c>
      <c r="B15" s="27"/>
      <c r="C15" s="27"/>
      <c r="E15" s="28">
        <v>27150000</v>
      </c>
      <c r="F15" s="28"/>
      <c r="H15" s="9">
        <v>158175425871</v>
      </c>
      <c r="J15" s="9">
        <v>152484784875</v>
      </c>
      <c r="L15" s="9">
        <v>0</v>
      </c>
      <c r="N15" s="9">
        <v>0</v>
      </c>
      <c r="P15" s="9">
        <v>0</v>
      </c>
      <c r="R15" s="9">
        <v>0</v>
      </c>
      <c r="T15" s="9">
        <v>27150000</v>
      </c>
      <c r="V15" s="9">
        <v>6770</v>
      </c>
      <c r="X15" s="9">
        <v>158175425871</v>
      </c>
      <c r="Z15" s="9">
        <v>182711857275</v>
      </c>
      <c r="AB15" s="10">
        <v>6.87</v>
      </c>
    </row>
    <row r="16" spans="1:28" ht="18.75" x14ac:dyDescent="0.2">
      <c r="A16" s="27" t="s">
        <v>26</v>
      </c>
      <c r="B16" s="27"/>
      <c r="C16" s="27"/>
      <c r="E16" s="28">
        <v>12957177</v>
      </c>
      <c r="F16" s="28"/>
      <c r="H16" s="9">
        <v>61103847427</v>
      </c>
      <c r="J16" s="9">
        <v>87713357036.548492</v>
      </c>
      <c r="L16" s="9">
        <v>0</v>
      </c>
      <c r="N16" s="9">
        <v>0</v>
      </c>
      <c r="P16" s="9">
        <v>0</v>
      </c>
      <c r="R16" s="9">
        <v>0</v>
      </c>
      <c r="T16" s="9">
        <v>12957177</v>
      </c>
      <c r="V16" s="9">
        <v>6250</v>
      </c>
      <c r="X16" s="9">
        <v>61103847427</v>
      </c>
      <c r="Z16" s="9">
        <v>80500511230.3125</v>
      </c>
      <c r="AB16" s="10">
        <v>3.03</v>
      </c>
    </row>
    <row r="17" spans="1:28" ht="18.75" x14ac:dyDescent="0.2">
      <c r="A17" s="27" t="s">
        <v>27</v>
      </c>
      <c r="B17" s="27"/>
      <c r="C17" s="27"/>
      <c r="E17" s="28">
        <v>2890033</v>
      </c>
      <c r="F17" s="28"/>
      <c r="H17" s="9">
        <v>33373670567</v>
      </c>
      <c r="J17" s="9">
        <v>37174514709.231003</v>
      </c>
      <c r="L17" s="9">
        <v>0</v>
      </c>
      <c r="N17" s="9">
        <v>0</v>
      </c>
      <c r="P17" s="9">
        <v>0</v>
      </c>
      <c r="R17" s="9">
        <v>0</v>
      </c>
      <c r="T17" s="9">
        <v>2890033</v>
      </c>
      <c r="V17" s="9">
        <v>11480</v>
      </c>
      <c r="X17" s="9">
        <v>33373670567</v>
      </c>
      <c r="Z17" s="9">
        <v>32980172245.902</v>
      </c>
      <c r="AB17" s="10">
        <v>1.24</v>
      </c>
    </row>
    <row r="18" spans="1:28" ht="18.75" x14ac:dyDescent="0.2">
      <c r="A18" s="27" t="s">
        <v>28</v>
      </c>
      <c r="B18" s="27"/>
      <c r="C18" s="27"/>
      <c r="E18" s="28">
        <v>1000000</v>
      </c>
      <c r="F18" s="28"/>
      <c r="H18" s="9">
        <v>5685157442</v>
      </c>
      <c r="J18" s="9">
        <v>6401682000</v>
      </c>
      <c r="L18" s="9">
        <v>0</v>
      </c>
      <c r="N18" s="9">
        <v>0</v>
      </c>
      <c r="P18" s="9">
        <v>0</v>
      </c>
      <c r="R18" s="9">
        <v>0</v>
      </c>
      <c r="T18" s="9">
        <v>1000000</v>
      </c>
      <c r="V18" s="9">
        <v>6430</v>
      </c>
      <c r="X18" s="9">
        <v>5685157442</v>
      </c>
      <c r="Z18" s="9">
        <v>6391741500</v>
      </c>
      <c r="AB18" s="10">
        <v>0.24</v>
      </c>
    </row>
    <row r="19" spans="1:28" ht="18.75" x14ac:dyDescent="0.2">
      <c r="A19" s="27" t="s">
        <v>29</v>
      </c>
      <c r="B19" s="27"/>
      <c r="C19" s="27"/>
      <c r="E19" s="28">
        <v>2293511</v>
      </c>
      <c r="F19" s="28"/>
      <c r="H19" s="9">
        <v>70934156792</v>
      </c>
      <c r="J19" s="9">
        <v>70607406957.763504</v>
      </c>
      <c r="L19" s="9">
        <v>0</v>
      </c>
      <c r="N19" s="9">
        <v>0</v>
      </c>
      <c r="P19" s="9">
        <v>0</v>
      </c>
      <c r="R19" s="9">
        <v>0</v>
      </c>
      <c r="T19" s="9">
        <v>2293511</v>
      </c>
      <c r="V19" s="9">
        <v>23910</v>
      </c>
      <c r="X19" s="9">
        <v>70934156792</v>
      </c>
      <c r="Z19" s="9">
        <v>54511562814.3405</v>
      </c>
      <c r="AB19" s="10">
        <v>2.0499999999999998</v>
      </c>
    </row>
    <row r="20" spans="1:28" ht="18.75" x14ac:dyDescent="0.2">
      <c r="A20" s="27" t="s">
        <v>30</v>
      </c>
      <c r="B20" s="27"/>
      <c r="C20" s="27"/>
      <c r="E20" s="28">
        <v>17582390</v>
      </c>
      <c r="F20" s="28"/>
      <c r="H20" s="9">
        <v>90105075095</v>
      </c>
      <c r="J20" s="9">
        <v>218646962491.54501</v>
      </c>
      <c r="L20" s="9">
        <v>0</v>
      </c>
      <c r="N20" s="9">
        <v>0</v>
      </c>
      <c r="P20" s="9">
        <v>0</v>
      </c>
      <c r="R20" s="9">
        <v>0</v>
      </c>
      <c r="T20" s="9">
        <v>17582390</v>
      </c>
      <c r="V20" s="9">
        <v>12620</v>
      </c>
      <c r="X20" s="9">
        <v>90105075095</v>
      </c>
      <c r="Z20" s="9">
        <v>220569517717.29001</v>
      </c>
      <c r="AB20" s="10">
        <v>8.3000000000000007</v>
      </c>
    </row>
    <row r="21" spans="1:28" ht="18.75" x14ac:dyDescent="0.2">
      <c r="A21" s="27" t="s">
        <v>31</v>
      </c>
      <c r="B21" s="27"/>
      <c r="C21" s="27"/>
      <c r="E21" s="28">
        <v>13360388</v>
      </c>
      <c r="F21" s="28"/>
      <c r="H21" s="9">
        <v>68569778938</v>
      </c>
      <c r="J21" s="9">
        <v>83935248129.647995</v>
      </c>
      <c r="L21" s="9">
        <v>0</v>
      </c>
      <c r="N21" s="9">
        <v>0</v>
      </c>
      <c r="P21" s="9">
        <v>0</v>
      </c>
      <c r="R21" s="9">
        <v>0</v>
      </c>
      <c r="T21" s="9">
        <v>13360388</v>
      </c>
      <c r="V21" s="9">
        <v>6570</v>
      </c>
      <c r="X21" s="9">
        <v>68569778938</v>
      </c>
      <c r="Z21" s="9">
        <v>87255471552.498001</v>
      </c>
      <c r="AB21" s="10">
        <v>3.28</v>
      </c>
    </row>
    <row r="22" spans="1:28" ht="18.75" x14ac:dyDescent="0.2">
      <c r="A22" s="27" t="s">
        <v>32</v>
      </c>
      <c r="B22" s="27"/>
      <c r="C22" s="27"/>
      <c r="E22" s="28">
        <v>900000</v>
      </c>
      <c r="F22" s="28"/>
      <c r="H22" s="9">
        <v>22052445696</v>
      </c>
      <c r="J22" s="9">
        <v>42379333650</v>
      </c>
      <c r="L22" s="9">
        <v>0</v>
      </c>
      <c r="N22" s="9">
        <v>0</v>
      </c>
      <c r="P22" s="9">
        <v>0</v>
      </c>
      <c r="R22" s="9">
        <v>0</v>
      </c>
      <c r="T22" s="9">
        <v>900000</v>
      </c>
      <c r="V22" s="9">
        <v>40690</v>
      </c>
      <c r="X22" s="9">
        <v>22052445696</v>
      </c>
      <c r="Z22" s="9">
        <v>36403105050</v>
      </c>
      <c r="AB22" s="10">
        <v>1.37</v>
      </c>
    </row>
    <row r="23" spans="1:28" ht="18.75" x14ac:dyDescent="0.2">
      <c r="A23" s="27" t="s">
        <v>33</v>
      </c>
      <c r="B23" s="27"/>
      <c r="C23" s="27"/>
      <c r="E23" s="28">
        <v>19196000</v>
      </c>
      <c r="F23" s="28"/>
      <c r="H23" s="9">
        <v>105110120013</v>
      </c>
      <c r="J23" s="9">
        <v>120787691454</v>
      </c>
      <c r="L23" s="9">
        <v>0</v>
      </c>
      <c r="N23" s="9">
        <v>0</v>
      </c>
      <c r="P23" s="9">
        <v>0</v>
      </c>
      <c r="R23" s="9">
        <v>0</v>
      </c>
      <c r="T23" s="9">
        <v>19196000</v>
      </c>
      <c r="V23" s="9">
        <v>5280</v>
      </c>
      <c r="X23" s="9">
        <v>105110120013</v>
      </c>
      <c r="Z23" s="9">
        <v>100751818464</v>
      </c>
      <c r="AB23" s="10">
        <v>3.79</v>
      </c>
    </row>
    <row r="24" spans="1:28" ht="18.75" x14ac:dyDescent="0.2">
      <c r="A24" s="27" t="s">
        <v>34</v>
      </c>
      <c r="B24" s="27"/>
      <c r="C24" s="27"/>
      <c r="E24" s="28">
        <v>4540907</v>
      </c>
      <c r="F24" s="28"/>
      <c r="H24" s="9">
        <v>82090490900</v>
      </c>
      <c r="J24" s="9">
        <v>105940965520.62399</v>
      </c>
      <c r="L24" s="9">
        <v>0</v>
      </c>
      <c r="N24" s="9">
        <v>0</v>
      </c>
      <c r="P24" s="9">
        <v>0</v>
      </c>
      <c r="R24" s="9">
        <v>0</v>
      </c>
      <c r="T24" s="9">
        <v>4540907</v>
      </c>
      <c r="V24" s="9">
        <v>23130</v>
      </c>
      <c r="X24" s="9">
        <v>82090490900</v>
      </c>
      <c r="Z24" s="9">
        <v>104406243395.48599</v>
      </c>
      <c r="AB24" s="10">
        <v>3.93</v>
      </c>
    </row>
    <row r="25" spans="1:28" ht="18.75" x14ac:dyDescent="0.2">
      <c r="A25" s="27" t="s">
        <v>35</v>
      </c>
      <c r="B25" s="27"/>
      <c r="C25" s="27"/>
      <c r="E25" s="28">
        <v>960362</v>
      </c>
      <c r="F25" s="28"/>
      <c r="H25" s="9">
        <v>40558614896</v>
      </c>
      <c r="J25" s="9">
        <v>84094928762.949005</v>
      </c>
      <c r="L25" s="9">
        <v>0</v>
      </c>
      <c r="N25" s="9">
        <v>0</v>
      </c>
      <c r="P25" s="9">
        <v>0</v>
      </c>
      <c r="R25" s="9">
        <v>0</v>
      </c>
      <c r="T25" s="9">
        <v>960362</v>
      </c>
      <c r="V25" s="9">
        <v>83070</v>
      </c>
      <c r="X25" s="9">
        <v>40558614896</v>
      </c>
      <c r="Z25" s="9">
        <v>79302596575.526993</v>
      </c>
      <c r="AB25" s="10">
        <v>2.98</v>
      </c>
    </row>
    <row r="26" spans="1:28" ht="18.75" x14ac:dyDescent="0.2">
      <c r="A26" s="27" t="s">
        <v>36</v>
      </c>
      <c r="B26" s="27"/>
      <c r="C26" s="27"/>
      <c r="E26" s="28">
        <v>711458</v>
      </c>
      <c r="F26" s="28"/>
      <c r="H26" s="9">
        <v>48714893547</v>
      </c>
      <c r="J26" s="9">
        <v>69435333308.682007</v>
      </c>
      <c r="L26" s="9">
        <v>0</v>
      </c>
      <c r="N26" s="9">
        <v>0</v>
      </c>
      <c r="P26" s="9">
        <v>0</v>
      </c>
      <c r="R26" s="9">
        <v>0</v>
      </c>
      <c r="T26" s="9">
        <v>711458</v>
      </c>
      <c r="V26" s="9">
        <v>91090</v>
      </c>
      <c r="X26" s="9">
        <v>48714893547</v>
      </c>
      <c r="Z26" s="9">
        <v>64421109300.140999</v>
      </c>
      <c r="AB26" s="10">
        <v>2.42</v>
      </c>
    </row>
    <row r="27" spans="1:28" ht="18.75" x14ac:dyDescent="0.2">
      <c r="A27" s="27" t="s">
        <v>37</v>
      </c>
      <c r="B27" s="27"/>
      <c r="C27" s="27"/>
      <c r="E27" s="28">
        <v>11400000</v>
      </c>
      <c r="F27" s="28"/>
      <c r="H27" s="9">
        <v>55184289817</v>
      </c>
      <c r="J27" s="9">
        <v>61986969900</v>
      </c>
      <c r="L27" s="9">
        <v>0</v>
      </c>
      <c r="N27" s="9">
        <v>0</v>
      </c>
      <c r="P27" s="9">
        <v>0</v>
      </c>
      <c r="R27" s="9">
        <v>0</v>
      </c>
      <c r="T27" s="9">
        <v>24700000</v>
      </c>
      <c r="V27" s="9">
        <v>2423</v>
      </c>
      <c r="X27" s="9">
        <v>55184289817</v>
      </c>
      <c r="Z27" s="9">
        <v>59492003805</v>
      </c>
      <c r="AB27" s="10">
        <v>2.2400000000000002</v>
      </c>
    </row>
    <row r="28" spans="1:28" ht="18.75" x14ac:dyDescent="0.2">
      <c r="A28" s="27" t="s">
        <v>38</v>
      </c>
      <c r="B28" s="27"/>
      <c r="C28" s="27"/>
      <c r="E28" s="28">
        <v>3000000</v>
      </c>
      <c r="F28" s="28"/>
      <c r="H28" s="9">
        <v>7837109640</v>
      </c>
      <c r="J28" s="9">
        <v>8979253650</v>
      </c>
      <c r="L28" s="9">
        <v>0</v>
      </c>
      <c r="N28" s="9">
        <v>0</v>
      </c>
      <c r="P28" s="9">
        <v>-1500000</v>
      </c>
      <c r="R28" s="9">
        <v>5355941464</v>
      </c>
      <c r="T28" s="9">
        <v>1500000</v>
      </c>
      <c r="V28" s="9">
        <v>3633</v>
      </c>
      <c r="X28" s="9">
        <v>3918554819</v>
      </c>
      <c r="Z28" s="9">
        <v>5417075475</v>
      </c>
      <c r="AB28" s="10">
        <v>0.2</v>
      </c>
    </row>
    <row r="29" spans="1:28" ht="18.75" x14ac:dyDescent="0.2">
      <c r="A29" s="27" t="s">
        <v>39</v>
      </c>
      <c r="B29" s="27"/>
      <c r="C29" s="27"/>
      <c r="E29" s="28">
        <v>4623249</v>
      </c>
      <c r="F29" s="28"/>
      <c r="H29" s="9">
        <v>19259079925</v>
      </c>
      <c r="J29" s="9">
        <v>34651884640.112999</v>
      </c>
      <c r="L29" s="9">
        <v>0</v>
      </c>
      <c r="N29" s="9">
        <v>0</v>
      </c>
      <c r="P29" s="9">
        <v>0</v>
      </c>
      <c r="R29" s="9">
        <v>0</v>
      </c>
      <c r="T29" s="9">
        <v>4623249</v>
      </c>
      <c r="V29" s="9">
        <v>7650</v>
      </c>
      <c r="X29" s="9">
        <v>19259079925</v>
      </c>
      <c r="Z29" s="9">
        <v>35157416113.642502</v>
      </c>
      <c r="AB29" s="10">
        <v>1.32</v>
      </c>
    </row>
    <row r="30" spans="1:28" ht="18.75" x14ac:dyDescent="0.2">
      <c r="A30" s="27" t="s">
        <v>40</v>
      </c>
      <c r="B30" s="27"/>
      <c r="C30" s="27"/>
      <c r="E30" s="28">
        <v>3434904</v>
      </c>
      <c r="F30" s="28"/>
      <c r="H30" s="9">
        <v>33404366671</v>
      </c>
      <c r="J30" s="9">
        <v>43500300932.087997</v>
      </c>
      <c r="L30" s="9">
        <v>0</v>
      </c>
      <c r="N30" s="9">
        <v>0</v>
      </c>
      <c r="P30" s="9">
        <v>0</v>
      </c>
      <c r="R30" s="9">
        <v>0</v>
      </c>
      <c r="T30" s="9">
        <v>3434904</v>
      </c>
      <c r="V30" s="9">
        <v>12740</v>
      </c>
      <c r="X30" s="9">
        <v>33404366671</v>
      </c>
      <c r="Z30" s="9">
        <v>43500300932.087997</v>
      </c>
      <c r="AB30" s="10">
        <v>1.64</v>
      </c>
    </row>
    <row r="31" spans="1:28" ht="18.75" x14ac:dyDescent="0.2">
      <c r="A31" s="27" t="s">
        <v>41</v>
      </c>
      <c r="B31" s="27"/>
      <c r="C31" s="27"/>
      <c r="E31" s="28">
        <v>42257413</v>
      </c>
      <c r="F31" s="28"/>
      <c r="H31" s="9">
        <v>124716368201</v>
      </c>
      <c r="J31" s="9">
        <v>227672419148.16299</v>
      </c>
      <c r="L31" s="9">
        <v>0</v>
      </c>
      <c r="N31" s="9">
        <v>0</v>
      </c>
      <c r="P31" s="9">
        <v>0</v>
      </c>
      <c r="R31" s="9">
        <v>0</v>
      </c>
      <c r="T31" s="9">
        <v>58690851</v>
      </c>
      <c r="V31" s="9">
        <v>3866</v>
      </c>
      <c r="X31" s="9">
        <v>124716368201</v>
      </c>
      <c r="Z31" s="9">
        <v>225548781927.702</v>
      </c>
      <c r="AB31" s="10">
        <v>8.49</v>
      </c>
    </row>
    <row r="32" spans="1:28" ht="18.75" x14ac:dyDescent="0.2">
      <c r="A32" s="27" t="s">
        <v>42</v>
      </c>
      <c r="B32" s="27"/>
      <c r="C32" s="27"/>
      <c r="E32" s="28">
        <v>3686914</v>
      </c>
      <c r="F32" s="28"/>
      <c r="H32" s="9">
        <v>35211637363</v>
      </c>
      <c r="J32" s="9">
        <v>35183777872.32</v>
      </c>
      <c r="L32" s="9">
        <v>0</v>
      </c>
      <c r="N32" s="9">
        <v>0</v>
      </c>
      <c r="P32" s="9">
        <v>0</v>
      </c>
      <c r="R32" s="9">
        <v>0</v>
      </c>
      <c r="T32" s="9">
        <v>3686914</v>
      </c>
      <c r="V32" s="9">
        <v>8310</v>
      </c>
      <c r="X32" s="9">
        <v>35211637363</v>
      </c>
      <c r="Z32" s="9">
        <v>30455957720.727001</v>
      </c>
      <c r="AB32" s="10">
        <v>1.1499999999999999</v>
      </c>
    </row>
    <row r="33" spans="1:28" ht="18.75" x14ac:dyDescent="0.2">
      <c r="A33" s="27" t="s">
        <v>43</v>
      </c>
      <c r="B33" s="27"/>
      <c r="C33" s="27"/>
      <c r="E33" s="28">
        <v>39100000</v>
      </c>
      <c r="F33" s="28"/>
      <c r="H33" s="9">
        <v>68265876591</v>
      </c>
      <c r="J33" s="9">
        <v>66579779115</v>
      </c>
      <c r="L33" s="9">
        <v>0</v>
      </c>
      <c r="N33" s="9">
        <v>0</v>
      </c>
      <c r="P33" s="9">
        <v>0</v>
      </c>
      <c r="R33" s="9">
        <v>0</v>
      </c>
      <c r="T33" s="9">
        <v>39100000</v>
      </c>
      <c r="V33" s="9">
        <v>1338</v>
      </c>
      <c r="X33" s="9">
        <v>68265876591</v>
      </c>
      <c r="Z33" s="9">
        <v>52004520990</v>
      </c>
      <c r="AB33" s="10">
        <v>1.96</v>
      </c>
    </row>
    <row r="34" spans="1:28" ht="18.75" x14ac:dyDescent="0.2">
      <c r="A34" s="27" t="s">
        <v>44</v>
      </c>
      <c r="B34" s="27"/>
      <c r="C34" s="27"/>
      <c r="E34" s="28">
        <v>13200000</v>
      </c>
      <c r="F34" s="28"/>
      <c r="H34" s="9">
        <v>51456047930</v>
      </c>
      <c r="J34" s="9">
        <v>47853964620</v>
      </c>
      <c r="L34" s="9">
        <v>0</v>
      </c>
      <c r="N34" s="9">
        <v>0</v>
      </c>
      <c r="P34" s="9">
        <v>0</v>
      </c>
      <c r="R34" s="9">
        <v>0</v>
      </c>
      <c r="T34" s="9">
        <v>13200000</v>
      </c>
      <c r="V34" s="9">
        <v>3566</v>
      </c>
      <c r="X34" s="9">
        <v>51456047930</v>
      </c>
      <c r="Z34" s="9">
        <v>46791126360</v>
      </c>
      <c r="AB34" s="10">
        <v>1.76</v>
      </c>
    </row>
    <row r="35" spans="1:28" ht="18.75" x14ac:dyDescent="0.2">
      <c r="A35" s="27" t="s">
        <v>45</v>
      </c>
      <c r="B35" s="27"/>
      <c r="C35" s="27"/>
      <c r="E35" s="28">
        <v>29278651</v>
      </c>
      <c r="F35" s="28"/>
      <c r="H35" s="9">
        <v>57260713540</v>
      </c>
      <c r="J35" s="9">
        <v>57772319407.701797</v>
      </c>
      <c r="L35" s="9">
        <v>0</v>
      </c>
      <c r="N35" s="9">
        <v>0</v>
      </c>
      <c r="P35" s="9">
        <v>0</v>
      </c>
      <c r="R35" s="9">
        <v>0</v>
      </c>
      <c r="T35" s="9">
        <v>29278651</v>
      </c>
      <c r="V35" s="9">
        <v>1875</v>
      </c>
      <c r="X35" s="9">
        <v>57260713540</v>
      </c>
      <c r="Z35" s="9">
        <v>54570830674.781303</v>
      </c>
      <c r="AB35" s="10">
        <v>2.0499999999999998</v>
      </c>
    </row>
    <row r="36" spans="1:28" ht="18.75" x14ac:dyDescent="0.2">
      <c r="A36" s="27" t="s">
        <v>46</v>
      </c>
      <c r="B36" s="27"/>
      <c r="C36" s="27"/>
      <c r="E36" s="28">
        <v>14418</v>
      </c>
      <c r="F36" s="28"/>
      <c r="H36" s="9">
        <v>67320202899</v>
      </c>
      <c r="J36" s="9">
        <v>127823118618.87399</v>
      </c>
      <c r="L36" s="9">
        <v>0</v>
      </c>
      <c r="N36" s="9">
        <v>0</v>
      </c>
      <c r="P36" s="9">
        <v>0</v>
      </c>
      <c r="R36" s="9">
        <v>0</v>
      </c>
      <c r="T36" s="9">
        <v>14418</v>
      </c>
      <c r="V36" s="9">
        <v>10106670</v>
      </c>
      <c r="X36" s="9">
        <v>67320202899</v>
      </c>
      <c r="Z36" s="9">
        <v>145368244936.65601</v>
      </c>
      <c r="AB36" s="10">
        <v>5.47</v>
      </c>
    </row>
    <row r="37" spans="1:28" ht="18.75" x14ac:dyDescent="0.2">
      <c r="A37" s="27" t="s">
        <v>47</v>
      </c>
      <c r="B37" s="27"/>
      <c r="C37" s="27"/>
      <c r="E37" s="28">
        <v>3486088</v>
      </c>
      <c r="F37" s="28"/>
      <c r="H37" s="9">
        <v>17967724039</v>
      </c>
      <c r="J37" s="9">
        <v>58217809043.519997</v>
      </c>
      <c r="L37" s="9">
        <v>0</v>
      </c>
      <c r="N37" s="9">
        <v>0</v>
      </c>
      <c r="P37" s="9">
        <v>0</v>
      </c>
      <c r="R37" s="9">
        <v>0</v>
      </c>
      <c r="T37" s="9">
        <v>3486088</v>
      </c>
      <c r="V37" s="9">
        <v>15790</v>
      </c>
      <c r="X37" s="9">
        <v>17967724039</v>
      </c>
      <c r="Z37" s="9">
        <v>54717809809.356003</v>
      </c>
      <c r="AB37" s="10">
        <v>2.06</v>
      </c>
    </row>
    <row r="38" spans="1:28" ht="18.75" x14ac:dyDescent="0.2">
      <c r="A38" s="27" t="s">
        <v>48</v>
      </c>
      <c r="B38" s="27"/>
      <c r="C38" s="27"/>
      <c r="E38" s="28">
        <v>13000000</v>
      </c>
      <c r="F38" s="28"/>
      <c r="H38" s="9">
        <v>52778512537</v>
      </c>
      <c r="J38" s="9">
        <v>107387221500</v>
      </c>
      <c r="L38" s="9">
        <v>0</v>
      </c>
      <c r="N38" s="9">
        <v>0</v>
      </c>
      <c r="P38" s="9">
        <v>0</v>
      </c>
      <c r="R38" s="9">
        <v>0</v>
      </c>
      <c r="T38" s="9">
        <v>13000000</v>
      </c>
      <c r="V38" s="9">
        <v>9080</v>
      </c>
      <c r="X38" s="9">
        <v>52778512537</v>
      </c>
      <c r="Z38" s="9">
        <v>117337662000</v>
      </c>
      <c r="AB38" s="10">
        <v>4.41</v>
      </c>
    </row>
    <row r="39" spans="1:28" ht="18.75" x14ac:dyDescent="0.2">
      <c r="A39" s="27" t="s">
        <v>49</v>
      </c>
      <c r="B39" s="27"/>
      <c r="C39" s="27"/>
      <c r="E39" s="28">
        <v>3734807</v>
      </c>
      <c r="F39" s="28"/>
      <c r="H39" s="9">
        <v>48021444029</v>
      </c>
      <c r="J39" s="9">
        <v>54909130646.596497</v>
      </c>
      <c r="L39" s="9">
        <v>0</v>
      </c>
      <c r="N39" s="9">
        <v>0</v>
      </c>
      <c r="P39" s="9">
        <v>0</v>
      </c>
      <c r="R39" s="9">
        <v>0</v>
      </c>
      <c r="T39" s="9">
        <v>3734807</v>
      </c>
      <c r="V39" s="9">
        <v>13270</v>
      </c>
      <c r="X39" s="9">
        <v>48021444029</v>
      </c>
      <c r="Z39" s="9">
        <v>49266001601.1045</v>
      </c>
      <c r="AB39" s="10">
        <v>1.85</v>
      </c>
    </row>
    <row r="40" spans="1:28" ht="18.75" x14ac:dyDescent="0.2">
      <c r="A40" s="27" t="s">
        <v>50</v>
      </c>
      <c r="B40" s="27"/>
      <c r="C40" s="27"/>
      <c r="E40" s="28">
        <v>2495428</v>
      </c>
      <c r="F40" s="28"/>
      <c r="H40" s="9">
        <v>24134929732</v>
      </c>
      <c r="J40" s="9">
        <v>27980944694.352001</v>
      </c>
      <c r="L40" s="9">
        <v>0</v>
      </c>
      <c r="N40" s="9">
        <v>0</v>
      </c>
      <c r="P40" s="9">
        <v>0</v>
      </c>
      <c r="R40" s="9">
        <v>0</v>
      </c>
      <c r="T40" s="9">
        <v>2495428</v>
      </c>
      <c r="V40" s="9">
        <v>9170</v>
      </c>
      <c r="X40" s="9">
        <v>24134929732</v>
      </c>
      <c r="Z40" s="9">
        <v>22746920465.178001</v>
      </c>
      <c r="AB40" s="10">
        <v>0.86</v>
      </c>
    </row>
    <row r="41" spans="1:28" ht="18.75" x14ac:dyDescent="0.2">
      <c r="A41" s="27" t="s">
        <v>51</v>
      </c>
      <c r="B41" s="27"/>
      <c r="C41" s="27"/>
      <c r="E41" s="28">
        <v>14200000</v>
      </c>
      <c r="F41" s="28"/>
      <c r="H41" s="9">
        <v>58229576179</v>
      </c>
      <c r="J41" s="9">
        <v>83563819200</v>
      </c>
      <c r="L41" s="9">
        <v>0</v>
      </c>
      <c r="N41" s="9">
        <v>0</v>
      </c>
      <c r="P41" s="9">
        <v>0</v>
      </c>
      <c r="R41" s="9">
        <v>0</v>
      </c>
      <c r="T41" s="9">
        <v>14200000</v>
      </c>
      <c r="V41" s="9">
        <v>5510</v>
      </c>
      <c r="X41" s="9">
        <v>58229576179</v>
      </c>
      <c r="Z41" s="9">
        <v>77776460100</v>
      </c>
      <c r="AB41" s="10">
        <v>2.93</v>
      </c>
    </row>
    <row r="42" spans="1:28" ht="18.75" x14ac:dyDescent="0.2">
      <c r="A42" s="27" t="s">
        <v>52</v>
      </c>
      <c r="B42" s="27"/>
      <c r="C42" s="27"/>
      <c r="E42" s="28">
        <v>250000</v>
      </c>
      <c r="F42" s="28"/>
      <c r="H42" s="9">
        <v>3328019100</v>
      </c>
      <c r="J42" s="9">
        <v>3916557000</v>
      </c>
      <c r="L42" s="9">
        <v>0</v>
      </c>
      <c r="N42" s="9">
        <v>0</v>
      </c>
      <c r="P42" s="9">
        <v>0</v>
      </c>
      <c r="R42" s="9">
        <v>0</v>
      </c>
      <c r="T42" s="9">
        <v>250000</v>
      </c>
      <c r="V42" s="9">
        <v>14020</v>
      </c>
      <c r="X42" s="9">
        <v>3328019100</v>
      </c>
      <c r="Z42" s="9">
        <v>3484145200</v>
      </c>
      <c r="AB42" s="10">
        <v>0.13</v>
      </c>
    </row>
    <row r="43" spans="1:28" ht="18.75" x14ac:dyDescent="0.2">
      <c r="A43" s="30" t="s">
        <v>53</v>
      </c>
      <c r="B43" s="30"/>
      <c r="C43" s="30"/>
      <c r="D43" s="12"/>
      <c r="E43" s="28">
        <v>6980000</v>
      </c>
      <c r="F43" s="31"/>
      <c r="H43" s="13">
        <f>34133224267-124</f>
        <v>34133224143</v>
      </c>
      <c r="J43" s="13">
        <f>71327461320-52</f>
        <v>71327461268</v>
      </c>
      <c r="L43" s="9">
        <v>0</v>
      </c>
      <c r="N43" s="9">
        <v>0</v>
      </c>
      <c r="P43" s="13">
        <v>0</v>
      </c>
      <c r="R43" s="13">
        <v>0</v>
      </c>
      <c r="T43" s="13">
        <v>6980000</v>
      </c>
      <c r="V43" s="9">
        <v>9180</v>
      </c>
      <c r="X43" s="13">
        <f>34133224267-124</f>
        <v>34133224143</v>
      </c>
      <c r="Z43" s="13">
        <v>63695145420</v>
      </c>
      <c r="AB43" s="14">
        <v>2.4</v>
      </c>
    </row>
    <row r="44" spans="1:28" ht="21" x14ac:dyDescent="0.2">
      <c r="A44" s="29" t="s">
        <v>54</v>
      </c>
      <c r="B44" s="29"/>
      <c r="C44" s="29"/>
      <c r="D44" s="29"/>
      <c r="F44" s="16">
        <v>312083843</v>
      </c>
      <c r="H44" s="16">
        <f>SUM(H9:H43)</f>
        <v>1842182646937</v>
      </c>
      <c r="J44" s="16">
        <f>SUM(J9:J43)</f>
        <v>2642093840309.9434</v>
      </c>
      <c r="L44" s="9"/>
      <c r="N44" s="9"/>
      <c r="P44" s="16">
        <v>-1500000</v>
      </c>
      <c r="R44" s="16">
        <v>5355941464</v>
      </c>
      <c r="T44" s="16">
        <v>342357281</v>
      </c>
      <c r="V44" s="9"/>
      <c r="X44" s="16">
        <f>SUM(X9:X43)</f>
        <v>1838264092116</v>
      </c>
      <c r="Z44" s="16">
        <f>SUM(Z9:Z43)</f>
        <v>2581323341281.0063</v>
      </c>
      <c r="AB44" s="17">
        <v>97.11</v>
      </c>
    </row>
    <row r="45" spans="1:28" x14ac:dyDescent="0.2">
      <c r="H45" s="19"/>
      <c r="X45" s="19"/>
    </row>
    <row r="46" spans="1:28" x14ac:dyDescent="0.2">
      <c r="H46" s="19"/>
      <c r="X46" s="19"/>
    </row>
    <row r="47" spans="1:28" x14ac:dyDescent="0.2">
      <c r="H47" s="19"/>
      <c r="X47" s="19"/>
    </row>
  </sheetData>
  <mergeCells count="84">
    <mergeCell ref="A44:D44"/>
    <mergeCell ref="A41:C41"/>
    <mergeCell ref="E41:F41"/>
    <mergeCell ref="A42:C42"/>
    <mergeCell ref="E42:F42"/>
    <mergeCell ref="A43:C43"/>
    <mergeCell ref="E43:F43"/>
    <mergeCell ref="A38:C38"/>
    <mergeCell ref="E38:F38"/>
    <mergeCell ref="A39:C39"/>
    <mergeCell ref="E39:F39"/>
    <mergeCell ref="A40:C40"/>
    <mergeCell ref="E40:F40"/>
    <mergeCell ref="A35:C35"/>
    <mergeCell ref="E35:F35"/>
    <mergeCell ref="A36:C36"/>
    <mergeCell ref="E36:F36"/>
    <mergeCell ref="A37:C37"/>
    <mergeCell ref="E37:F37"/>
    <mergeCell ref="A32:C32"/>
    <mergeCell ref="E32:F32"/>
    <mergeCell ref="A33:C33"/>
    <mergeCell ref="E33:F33"/>
    <mergeCell ref="A34:C34"/>
    <mergeCell ref="E34:F34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scale="58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Q45"/>
  <sheetViews>
    <sheetView rightToLeft="1" tabSelected="1" view="pageBreakPreview" zoomScale="60" zoomScaleNormal="115" workbookViewId="0">
      <selection activeCell="I31" sqref="I31"/>
    </sheetView>
  </sheetViews>
  <sheetFormatPr defaultRowHeight="12.75" x14ac:dyDescent="0.2"/>
  <cols>
    <col min="1" max="1" width="23.42578125" bestFit="1" customWidth="1"/>
    <col min="2" max="2" width="1.28515625" customWidth="1"/>
    <col min="3" max="3" width="13" bestFit="1" customWidth="1"/>
    <col min="4" max="4" width="1.28515625" customWidth="1"/>
    <col min="5" max="5" width="19" bestFit="1" customWidth="1"/>
    <col min="6" max="6" width="1.28515625" customWidth="1"/>
    <col min="7" max="7" width="19" bestFit="1" customWidth="1"/>
    <col min="8" max="8" width="1.28515625" customWidth="1"/>
    <col min="9" max="9" width="16.7109375" bestFit="1" customWidth="1"/>
    <col min="10" max="10" width="1.28515625" customWidth="1"/>
    <col min="11" max="11" width="13" bestFit="1" customWidth="1"/>
    <col min="12" max="12" width="1.28515625" customWidth="1"/>
    <col min="13" max="13" width="19" bestFit="1" customWidth="1"/>
    <col min="14" max="14" width="1.28515625" customWidth="1"/>
    <col min="15" max="15" width="19" bestFit="1" customWidth="1"/>
    <col min="16" max="16" width="1.28515625" customWidth="1"/>
    <col min="17" max="17" width="17.140625" bestFit="1" customWidth="1"/>
  </cols>
  <sheetData>
    <row r="1" spans="1:17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7" ht="25.5" x14ac:dyDescent="0.2">
      <c r="A2" s="21" t="s">
        <v>70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5" spans="1:17" ht="24" x14ac:dyDescent="0.2">
      <c r="A5" s="22" t="s">
        <v>169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7" ht="21" x14ac:dyDescent="0.2">
      <c r="A6" s="23" t="s">
        <v>73</v>
      </c>
      <c r="C6" s="23" t="s">
        <v>85</v>
      </c>
      <c r="D6" s="23"/>
      <c r="E6" s="23"/>
      <c r="F6" s="23"/>
      <c r="G6" s="23"/>
      <c r="H6" s="23"/>
      <c r="I6" s="23"/>
      <c r="K6" s="23" t="s">
        <v>86</v>
      </c>
      <c r="L6" s="23"/>
      <c r="M6" s="23"/>
      <c r="N6" s="23"/>
      <c r="O6" s="23"/>
      <c r="P6" s="23"/>
      <c r="Q6" s="23"/>
    </row>
    <row r="7" spans="1:17" ht="42" x14ac:dyDescent="0.2">
      <c r="A7" s="23"/>
      <c r="C7" s="18" t="s">
        <v>13</v>
      </c>
      <c r="D7" s="3"/>
      <c r="E7" s="18" t="s">
        <v>15</v>
      </c>
      <c r="F7" s="3"/>
      <c r="G7" s="18" t="s">
        <v>167</v>
      </c>
      <c r="H7" s="3"/>
      <c r="I7" s="18" t="s">
        <v>170</v>
      </c>
      <c r="K7" s="18" t="s">
        <v>13</v>
      </c>
      <c r="L7" s="3"/>
      <c r="M7" s="18" t="s">
        <v>15</v>
      </c>
      <c r="N7" s="3"/>
      <c r="O7" s="18" t="s">
        <v>167</v>
      </c>
      <c r="P7" s="3"/>
      <c r="Q7" s="18" t="s">
        <v>170</v>
      </c>
    </row>
    <row r="8" spans="1:17" ht="18.75" x14ac:dyDescent="0.2">
      <c r="A8" s="5" t="s">
        <v>33</v>
      </c>
      <c r="C8" s="6">
        <v>19196000</v>
      </c>
      <c r="E8" s="6">
        <v>100751818464</v>
      </c>
      <c r="G8" s="6">
        <v>120787691454</v>
      </c>
      <c r="I8" s="6">
        <v>-20035872990</v>
      </c>
      <c r="K8" s="6">
        <v>19196000</v>
      </c>
      <c r="M8" s="6">
        <v>100751818464</v>
      </c>
      <c r="O8" s="6">
        <v>105110120013</v>
      </c>
      <c r="Q8" s="6">
        <v>-4358301549</v>
      </c>
    </row>
    <row r="9" spans="1:17" ht="18.75" x14ac:dyDescent="0.2">
      <c r="A9" s="8" t="s">
        <v>50</v>
      </c>
      <c r="C9" s="9">
        <v>2495428</v>
      </c>
      <c r="E9" s="9">
        <v>22746920465</v>
      </c>
      <c r="G9" s="9">
        <v>27980944694</v>
      </c>
      <c r="I9" s="9">
        <v>-5234024228</v>
      </c>
      <c r="K9" s="9">
        <v>2495428</v>
      </c>
      <c r="M9" s="9">
        <v>22746920465</v>
      </c>
      <c r="O9" s="9">
        <v>24134929732</v>
      </c>
      <c r="Q9" s="9">
        <v>-1388009266</v>
      </c>
    </row>
    <row r="10" spans="1:17" ht="18.75" x14ac:dyDescent="0.2">
      <c r="A10" s="8" t="s">
        <v>34</v>
      </c>
      <c r="C10" s="9">
        <v>4540907</v>
      </c>
      <c r="E10" s="9">
        <v>104406243395</v>
      </c>
      <c r="G10" s="9">
        <v>105940965520</v>
      </c>
      <c r="I10" s="9">
        <v>-1534722124</v>
      </c>
      <c r="K10" s="9">
        <v>4540907</v>
      </c>
      <c r="M10" s="9">
        <v>104406243395</v>
      </c>
      <c r="O10" s="9">
        <v>86495539455</v>
      </c>
      <c r="Q10" s="9">
        <v>17910703940</v>
      </c>
    </row>
    <row r="11" spans="1:17" ht="18.75" x14ac:dyDescent="0.2">
      <c r="A11" s="8" t="s">
        <v>38</v>
      </c>
      <c r="C11" s="9">
        <v>1500000</v>
      </c>
      <c r="E11" s="9">
        <v>5417075475</v>
      </c>
      <c r="G11" s="9">
        <v>5060698829</v>
      </c>
      <c r="I11" s="9">
        <v>356376646</v>
      </c>
      <c r="K11" s="9">
        <v>1500000</v>
      </c>
      <c r="M11" s="9">
        <v>5417075475</v>
      </c>
      <c r="O11" s="9">
        <v>3918554819</v>
      </c>
      <c r="Q11" s="9">
        <v>1498520656</v>
      </c>
    </row>
    <row r="12" spans="1:17" ht="18.75" x14ac:dyDescent="0.2">
      <c r="A12" s="8" t="s">
        <v>31</v>
      </c>
      <c r="C12" s="9">
        <v>13360388</v>
      </c>
      <c r="E12" s="9">
        <v>87255471552</v>
      </c>
      <c r="G12" s="9">
        <v>83935248129</v>
      </c>
      <c r="I12" s="9">
        <v>3320223423</v>
      </c>
      <c r="K12" s="9">
        <v>13360388</v>
      </c>
      <c r="M12" s="9">
        <v>87255471552</v>
      </c>
      <c r="O12" s="9">
        <v>69474349246</v>
      </c>
      <c r="Q12" s="9">
        <v>17781122306</v>
      </c>
    </row>
    <row r="13" spans="1:17" ht="18.75" x14ac:dyDescent="0.2">
      <c r="A13" s="8" t="s">
        <v>21</v>
      </c>
      <c r="C13" s="9">
        <v>7100000</v>
      </c>
      <c r="E13" s="9">
        <v>124992841050</v>
      </c>
      <c r="G13" s="9">
        <v>139108351050</v>
      </c>
      <c r="I13" s="9">
        <v>-14115510000</v>
      </c>
      <c r="K13" s="9">
        <v>7100000</v>
      </c>
      <c r="M13" s="9">
        <v>124992841050</v>
      </c>
      <c r="O13" s="9">
        <v>85892878350</v>
      </c>
      <c r="Q13" s="9">
        <v>39099962700</v>
      </c>
    </row>
    <row r="14" spans="1:17" ht="18.75" x14ac:dyDescent="0.2">
      <c r="A14" s="8" t="s">
        <v>42</v>
      </c>
      <c r="C14" s="9">
        <v>3686914</v>
      </c>
      <c r="E14" s="9">
        <v>30455957720</v>
      </c>
      <c r="G14" s="9">
        <v>35183777872</v>
      </c>
      <c r="I14" s="9">
        <v>-4727820151</v>
      </c>
      <c r="K14" s="9">
        <v>3686914</v>
      </c>
      <c r="M14" s="9">
        <v>30455957720</v>
      </c>
      <c r="O14" s="9">
        <v>35211637363</v>
      </c>
      <c r="Q14" s="9">
        <v>-4755679642</v>
      </c>
    </row>
    <row r="15" spans="1:17" ht="18.75" x14ac:dyDescent="0.2">
      <c r="A15" s="8" t="s">
        <v>51</v>
      </c>
      <c r="C15" s="9">
        <v>14200000</v>
      </c>
      <c r="E15" s="9">
        <v>77776460100</v>
      </c>
      <c r="G15" s="9">
        <v>83563819200</v>
      </c>
      <c r="I15" s="9">
        <v>-5787359100</v>
      </c>
      <c r="K15" s="9">
        <v>14200000</v>
      </c>
      <c r="M15" s="9">
        <v>77776460100</v>
      </c>
      <c r="O15" s="9">
        <v>62622009300</v>
      </c>
      <c r="Q15" s="9">
        <v>15154450800</v>
      </c>
    </row>
    <row r="16" spans="1:17" ht="18.75" x14ac:dyDescent="0.2">
      <c r="A16" s="8" t="s">
        <v>35</v>
      </c>
      <c r="C16" s="9">
        <v>960362</v>
      </c>
      <c r="E16" s="9">
        <v>79302596575</v>
      </c>
      <c r="G16" s="9">
        <v>84094928762</v>
      </c>
      <c r="I16" s="9">
        <v>-4792332186</v>
      </c>
      <c r="K16" s="9">
        <v>960362</v>
      </c>
      <c r="M16" s="9">
        <v>79302596575</v>
      </c>
      <c r="O16" s="9">
        <v>44181617865</v>
      </c>
      <c r="Q16" s="9">
        <v>35120978710</v>
      </c>
    </row>
    <row r="17" spans="1:17" ht="18.75" x14ac:dyDescent="0.2">
      <c r="A17" s="8" t="s">
        <v>29</v>
      </c>
      <c r="C17" s="9">
        <v>2293511</v>
      </c>
      <c r="E17" s="9">
        <v>54511562814</v>
      </c>
      <c r="G17" s="9">
        <v>70607406957</v>
      </c>
      <c r="I17" s="9">
        <v>-16095844142</v>
      </c>
      <c r="K17" s="9">
        <v>2293511</v>
      </c>
      <c r="M17" s="9">
        <v>54511562814</v>
      </c>
      <c r="O17" s="9">
        <v>70934156792</v>
      </c>
      <c r="Q17" s="9">
        <v>-16422593977</v>
      </c>
    </row>
    <row r="18" spans="1:17" ht="18.75" x14ac:dyDescent="0.2">
      <c r="A18" s="8" t="s">
        <v>25</v>
      </c>
      <c r="C18" s="9">
        <v>27150000</v>
      </c>
      <c r="E18" s="9">
        <v>182711857275</v>
      </c>
      <c r="G18" s="9">
        <v>152484784875</v>
      </c>
      <c r="I18" s="9">
        <v>30227072400</v>
      </c>
      <c r="K18" s="9">
        <v>27150000</v>
      </c>
      <c r="M18" s="9">
        <v>182711857275</v>
      </c>
      <c r="O18" s="9">
        <v>158175425871</v>
      </c>
      <c r="Q18" s="9">
        <v>24536431404</v>
      </c>
    </row>
    <row r="19" spans="1:17" ht="18.75" x14ac:dyDescent="0.2">
      <c r="A19" s="8" t="s">
        <v>48</v>
      </c>
      <c r="C19" s="9">
        <v>13000000</v>
      </c>
      <c r="E19" s="9">
        <v>117337662000</v>
      </c>
      <c r="G19" s="9">
        <v>107387221500</v>
      </c>
      <c r="I19" s="9">
        <v>9950440500</v>
      </c>
      <c r="K19" s="9">
        <v>13000000</v>
      </c>
      <c r="M19" s="9">
        <v>117337662000</v>
      </c>
      <c r="O19" s="9">
        <v>88649379004</v>
      </c>
      <c r="Q19" s="9">
        <v>28688282996</v>
      </c>
    </row>
    <row r="20" spans="1:17" ht="18.75" x14ac:dyDescent="0.2">
      <c r="A20" s="8" t="s">
        <v>112</v>
      </c>
      <c r="C20" s="9">
        <v>14418</v>
      </c>
      <c r="E20" s="9">
        <v>145368244936</v>
      </c>
      <c r="G20" s="9">
        <v>127823118618</v>
      </c>
      <c r="I20" s="9">
        <v>17545126318</v>
      </c>
      <c r="K20" s="9">
        <v>14418</v>
      </c>
      <c r="M20" s="9">
        <v>145368244936</v>
      </c>
      <c r="O20" s="9">
        <v>67320202899</v>
      </c>
      <c r="Q20" s="9">
        <v>78048042037</v>
      </c>
    </row>
    <row r="21" spans="1:17" ht="18.75" x14ac:dyDescent="0.2">
      <c r="A21" s="8" t="s">
        <v>39</v>
      </c>
      <c r="C21" s="9">
        <v>4623249</v>
      </c>
      <c r="E21" s="9">
        <v>35157416113</v>
      </c>
      <c r="G21" s="9">
        <v>34651884640</v>
      </c>
      <c r="I21" s="9">
        <v>505531473</v>
      </c>
      <c r="K21" s="9">
        <v>4623249</v>
      </c>
      <c r="M21" s="9">
        <v>35157416113</v>
      </c>
      <c r="O21" s="9">
        <v>19259079925</v>
      </c>
      <c r="Q21" s="9">
        <v>15898336188</v>
      </c>
    </row>
    <row r="22" spans="1:17" ht="18.75" x14ac:dyDescent="0.2">
      <c r="A22" s="8" t="s">
        <v>37</v>
      </c>
      <c r="C22" s="9">
        <v>24700000</v>
      </c>
      <c r="E22" s="9">
        <v>59492003805</v>
      </c>
      <c r="G22" s="9">
        <v>61986969900</v>
      </c>
      <c r="I22" s="9">
        <v>-2494966095</v>
      </c>
      <c r="K22" s="9">
        <v>24700000</v>
      </c>
      <c r="M22" s="9">
        <v>59492003805</v>
      </c>
      <c r="O22" s="9">
        <v>55184289817</v>
      </c>
      <c r="Q22" s="9">
        <v>4307713988</v>
      </c>
    </row>
    <row r="23" spans="1:17" ht="18.75" x14ac:dyDescent="0.2">
      <c r="A23" s="8" t="s">
        <v>43</v>
      </c>
      <c r="C23" s="9">
        <v>39100000</v>
      </c>
      <c r="E23" s="9">
        <v>52004520990</v>
      </c>
      <c r="G23" s="9">
        <v>66579779115</v>
      </c>
      <c r="I23" s="9">
        <v>-14575258125</v>
      </c>
      <c r="K23" s="9">
        <v>39100000</v>
      </c>
      <c r="M23" s="9">
        <v>52004520990</v>
      </c>
      <c r="O23" s="9">
        <v>49519225172</v>
      </c>
      <c r="Q23" s="9">
        <v>2485295818</v>
      </c>
    </row>
    <row r="24" spans="1:17" ht="18.75" x14ac:dyDescent="0.2">
      <c r="A24" s="8" t="s">
        <v>47</v>
      </c>
      <c r="C24" s="9">
        <v>3486088</v>
      </c>
      <c r="E24" s="9">
        <v>54717809809</v>
      </c>
      <c r="G24" s="9">
        <v>58217809043</v>
      </c>
      <c r="I24" s="9">
        <v>-3499999233</v>
      </c>
      <c r="K24" s="9">
        <v>3486088</v>
      </c>
      <c r="M24" s="9">
        <v>54717809809</v>
      </c>
      <c r="O24" s="9">
        <v>41516988406</v>
      </c>
      <c r="Q24" s="9">
        <v>13200821403</v>
      </c>
    </row>
    <row r="25" spans="1:17" ht="18.75" x14ac:dyDescent="0.2">
      <c r="A25" s="8" t="s">
        <v>36</v>
      </c>
      <c r="C25" s="9">
        <v>711458</v>
      </c>
      <c r="E25" s="9">
        <v>64421109300</v>
      </c>
      <c r="G25" s="9">
        <v>69435333308</v>
      </c>
      <c r="I25" s="9">
        <v>-5014224007</v>
      </c>
      <c r="K25" s="9">
        <v>711458</v>
      </c>
      <c r="M25" s="9">
        <v>64421109300</v>
      </c>
      <c r="O25" s="9">
        <v>48714893547</v>
      </c>
      <c r="Q25" s="9">
        <v>15706215753</v>
      </c>
    </row>
    <row r="26" spans="1:17" ht="18.75" x14ac:dyDescent="0.2">
      <c r="A26" s="8" t="s">
        <v>32</v>
      </c>
      <c r="C26" s="9">
        <v>900000</v>
      </c>
      <c r="E26" s="9">
        <v>36403105050</v>
      </c>
      <c r="G26" s="9">
        <v>42379333650</v>
      </c>
      <c r="I26" s="9">
        <v>-5976228600</v>
      </c>
      <c r="K26" s="9">
        <v>900000</v>
      </c>
      <c r="M26" s="9">
        <v>36403105050</v>
      </c>
      <c r="O26" s="9">
        <v>29979553950</v>
      </c>
      <c r="Q26" s="9">
        <v>6423551100</v>
      </c>
    </row>
    <row r="27" spans="1:17" ht="18.75" x14ac:dyDescent="0.2">
      <c r="A27" s="8" t="s">
        <v>30</v>
      </c>
      <c r="C27" s="9">
        <v>17582390</v>
      </c>
      <c r="E27" s="9">
        <v>220569517717</v>
      </c>
      <c r="G27" s="9">
        <v>218646962491</v>
      </c>
      <c r="I27" s="9">
        <v>1922555226</v>
      </c>
      <c r="K27" s="9">
        <v>17582390</v>
      </c>
      <c r="M27" s="9">
        <v>220569517717</v>
      </c>
      <c r="O27" s="9">
        <v>140870864732</v>
      </c>
      <c r="Q27" s="9">
        <v>79698652985</v>
      </c>
    </row>
    <row r="28" spans="1:17" ht="18.75" x14ac:dyDescent="0.2">
      <c r="A28" s="8" t="s">
        <v>40</v>
      </c>
      <c r="C28" s="9">
        <v>3434904</v>
      </c>
      <c r="E28" s="9">
        <v>43500300932</v>
      </c>
      <c r="G28" s="9">
        <v>43500300932</v>
      </c>
      <c r="I28" s="9">
        <v>0</v>
      </c>
      <c r="K28" s="9">
        <v>3434904</v>
      </c>
      <c r="M28" s="9">
        <v>43500300932</v>
      </c>
      <c r="O28" s="9">
        <v>35702008331</v>
      </c>
      <c r="Q28" s="9">
        <v>7798292601</v>
      </c>
    </row>
    <row r="29" spans="1:17" ht="18.75" x14ac:dyDescent="0.2">
      <c r="A29" s="8" t="s">
        <v>41</v>
      </c>
      <c r="C29" s="9">
        <v>58690851</v>
      </c>
      <c r="E29" s="9">
        <v>225548781927</v>
      </c>
      <c r="G29" s="9">
        <v>227672419148</v>
      </c>
      <c r="I29" s="9">
        <v>-2123637220</v>
      </c>
      <c r="K29" s="9">
        <v>58690851</v>
      </c>
      <c r="M29" s="9">
        <v>225548781927</v>
      </c>
      <c r="O29" s="9">
        <v>199210678430</v>
      </c>
      <c r="Q29" s="9">
        <v>26338103497</v>
      </c>
    </row>
    <row r="30" spans="1:17" ht="18.75" x14ac:dyDescent="0.2">
      <c r="A30" s="8" t="s">
        <v>28</v>
      </c>
      <c r="C30" s="9">
        <v>1000000</v>
      </c>
      <c r="E30" s="9">
        <v>6391741500</v>
      </c>
      <c r="G30" s="9">
        <v>6401682000</v>
      </c>
      <c r="I30" s="9">
        <v>-9940500</v>
      </c>
      <c r="K30" s="9">
        <v>1000000</v>
      </c>
      <c r="M30" s="9">
        <v>6391741500</v>
      </c>
      <c r="O30" s="9">
        <v>5685157442</v>
      </c>
      <c r="Q30" s="9">
        <v>706584058</v>
      </c>
    </row>
    <row r="31" spans="1:17" ht="18.75" x14ac:dyDescent="0.2">
      <c r="A31" s="8" t="s">
        <v>22</v>
      </c>
      <c r="C31" s="9">
        <v>685000</v>
      </c>
      <c r="E31" s="9">
        <v>172532586465</v>
      </c>
      <c r="G31" s="9">
        <v>166315748062</v>
      </c>
      <c r="I31" s="9">
        <v>6216838403</v>
      </c>
      <c r="K31" s="9">
        <v>685000</v>
      </c>
      <c r="M31" s="9">
        <v>172532586465</v>
      </c>
      <c r="O31" s="9">
        <v>103651423048</v>
      </c>
      <c r="Q31" s="9">
        <v>68881163417</v>
      </c>
    </row>
    <row r="32" spans="1:17" ht="18.75" x14ac:dyDescent="0.2">
      <c r="A32" s="8" t="s">
        <v>26</v>
      </c>
      <c r="C32" s="9">
        <v>12957177</v>
      </c>
      <c r="E32" s="9">
        <v>80500511230</v>
      </c>
      <c r="G32" s="9">
        <v>87713357036</v>
      </c>
      <c r="I32" s="9">
        <v>-7212845805</v>
      </c>
      <c r="K32" s="9">
        <v>12957177</v>
      </c>
      <c r="M32" s="9">
        <v>80500511230</v>
      </c>
      <c r="O32" s="9">
        <v>68562216609</v>
      </c>
      <c r="Q32" s="9">
        <v>11938294621</v>
      </c>
    </row>
    <row r="33" spans="1:17" ht="18.75" x14ac:dyDescent="0.2">
      <c r="A33" s="8" t="s">
        <v>45</v>
      </c>
      <c r="C33" s="9">
        <v>29278651</v>
      </c>
      <c r="E33" s="9">
        <v>54570830674</v>
      </c>
      <c r="G33" s="9">
        <v>57772319407</v>
      </c>
      <c r="I33" s="9">
        <v>-3201488732</v>
      </c>
      <c r="K33" s="9">
        <v>29278651</v>
      </c>
      <c r="M33" s="9">
        <v>54570830674</v>
      </c>
      <c r="O33" s="9">
        <v>57260713540</v>
      </c>
      <c r="Q33" s="9">
        <v>-2689882865</v>
      </c>
    </row>
    <row r="34" spans="1:17" ht="18.75" x14ac:dyDescent="0.2">
      <c r="A34" s="8" t="s">
        <v>24</v>
      </c>
      <c r="C34" s="9">
        <v>2400000</v>
      </c>
      <c r="E34" s="9">
        <v>106293368880</v>
      </c>
      <c r="G34" s="9">
        <v>94767955560</v>
      </c>
      <c r="I34" s="9">
        <v>11525413320</v>
      </c>
      <c r="K34" s="9">
        <v>2400000</v>
      </c>
      <c r="M34" s="9">
        <v>106293368880</v>
      </c>
      <c r="O34" s="9">
        <v>58348746901</v>
      </c>
      <c r="Q34" s="9">
        <v>47944621979</v>
      </c>
    </row>
    <row r="35" spans="1:17" ht="18.75" x14ac:dyDescent="0.2">
      <c r="A35" s="8" t="s">
        <v>49</v>
      </c>
      <c r="C35" s="9">
        <v>3734807</v>
      </c>
      <c r="E35" s="9">
        <v>49266001601</v>
      </c>
      <c r="G35" s="9">
        <v>54909130646</v>
      </c>
      <c r="I35" s="9">
        <v>-5643129044</v>
      </c>
      <c r="K35" s="9">
        <v>3734807</v>
      </c>
      <c r="M35" s="9">
        <v>49266001601</v>
      </c>
      <c r="O35" s="9">
        <v>52879887280</v>
      </c>
      <c r="Q35" s="9">
        <v>-3613885678</v>
      </c>
    </row>
    <row r="36" spans="1:17" ht="18.75" x14ac:dyDescent="0.2">
      <c r="A36" s="8" t="s">
        <v>53</v>
      </c>
      <c r="C36" s="9">
        <v>6980000</v>
      </c>
      <c r="E36" s="9">
        <v>63695145420</v>
      </c>
      <c r="G36" s="9">
        <v>71327461320</v>
      </c>
      <c r="I36" s="9">
        <v>-7632315900</v>
      </c>
      <c r="K36" s="9">
        <v>6980000</v>
      </c>
      <c r="M36" s="9">
        <v>63695145420</v>
      </c>
      <c r="O36" s="9">
        <v>51622209362</v>
      </c>
      <c r="Q36" s="9">
        <v>12072936058</v>
      </c>
    </row>
    <row r="37" spans="1:17" ht="18.75" x14ac:dyDescent="0.2">
      <c r="A37" s="8" t="s">
        <v>44</v>
      </c>
      <c r="C37" s="9">
        <v>13200000</v>
      </c>
      <c r="E37" s="9">
        <v>46791126360</v>
      </c>
      <c r="G37" s="9">
        <v>47853964620</v>
      </c>
      <c r="I37" s="9">
        <v>-1062838260</v>
      </c>
      <c r="K37" s="9">
        <v>13200000</v>
      </c>
      <c r="M37" s="9">
        <v>46791126360</v>
      </c>
      <c r="O37" s="9">
        <v>35060541021</v>
      </c>
      <c r="Q37" s="9">
        <v>11730585339</v>
      </c>
    </row>
    <row r="38" spans="1:17" ht="18.75" x14ac:dyDescent="0.2">
      <c r="A38" s="8" t="s">
        <v>23</v>
      </c>
      <c r="C38" s="9">
        <v>1428571</v>
      </c>
      <c r="E38" s="9">
        <v>7568978443</v>
      </c>
      <c r="G38" s="9">
        <v>8804440215</v>
      </c>
      <c r="I38" s="9">
        <v>-1235461771</v>
      </c>
      <c r="K38" s="9">
        <v>1428571</v>
      </c>
      <c r="M38" s="9">
        <v>7568978443</v>
      </c>
      <c r="O38" s="9">
        <v>10009276954</v>
      </c>
      <c r="Q38" s="9">
        <v>-2440298510</v>
      </c>
    </row>
    <row r="39" spans="1:17" ht="18.75" x14ac:dyDescent="0.2">
      <c r="A39" s="8" t="s">
        <v>52</v>
      </c>
      <c r="C39" s="9">
        <v>250000</v>
      </c>
      <c r="E39" s="9">
        <v>3484145250</v>
      </c>
      <c r="G39" s="9">
        <v>3916557000</v>
      </c>
      <c r="I39" s="9">
        <v>-432411750</v>
      </c>
      <c r="K39" s="9">
        <v>250000</v>
      </c>
      <c r="M39" s="9">
        <v>3484145250</v>
      </c>
      <c r="O39" s="9">
        <v>3328019100</v>
      </c>
      <c r="Q39" s="9">
        <v>156126150</v>
      </c>
    </row>
    <row r="40" spans="1:17" ht="18.75" x14ac:dyDescent="0.2">
      <c r="A40" s="8" t="s">
        <v>20</v>
      </c>
      <c r="C40" s="9">
        <v>3076174</v>
      </c>
      <c r="E40" s="9">
        <v>27704309128</v>
      </c>
      <c r="G40" s="9">
        <v>29416716756</v>
      </c>
      <c r="I40" s="9">
        <v>-1712407627</v>
      </c>
      <c r="K40" s="9">
        <v>3076174</v>
      </c>
      <c r="M40" s="9">
        <v>27704309128</v>
      </c>
      <c r="O40" s="9">
        <v>32384559552</v>
      </c>
      <c r="Q40" s="9">
        <v>-4680250423</v>
      </c>
    </row>
    <row r="41" spans="1:17" ht="18.75" x14ac:dyDescent="0.2">
      <c r="A41" s="8" t="s">
        <v>27</v>
      </c>
      <c r="C41" s="9">
        <v>2890033</v>
      </c>
      <c r="E41" s="9">
        <v>32980172245</v>
      </c>
      <c r="G41" s="9">
        <v>37174514709</v>
      </c>
      <c r="I41" s="9">
        <v>-4194342463</v>
      </c>
      <c r="K41" s="9">
        <v>2890033</v>
      </c>
      <c r="M41" s="9">
        <v>32980172245</v>
      </c>
      <c r="O41" s="9">
        <v>25716312634</v>
      </c>
      <c r="Q41" s="9">
        <v>7263859611</v>
      </c>
    </row>
    <row r="42" spans="1:17" ht="18.75" x14ac:dyDescent="0.2">
      <c r="A42" s="11" t="s">
        <v>19</v>
      </c>
      <c r="C42" s="13">
        <v>1750000</v>
      </c>
      <c r="E42" s="13">
        <v>4695146662</v>
      </c>
      <c r="G42" s="13">
        <v>4771688512</v>
      </c>
      <c r="I42" s="13">
        <v>-76541849</v>
      </c>
      <c r="K42" s="13">
        <v>1750000</v>
      </c>
      <c r="M42" s="13">
        <v>4695146662</v>
      </c>
      <c r="O42" s="13">
        <v>3976107029</v>
      </c>
      <c r="Q42" s="13">
        <f>719039633-7</f>
        <v>719039626</v>
      </c>
    </row>
    <row r="43" spans="1:17" ht="21.75" thickBot="1" x14ac:dyDescent="0.25">
      <c r="A43" s="15" t="s">
        <v>54</v>
      </c>
      <c r="C43" s="16">
        <v>342357281</v>
      </c>
      <c r="E43" s="16">
        <v>2581323341322</v>
      </c>
      <c r="G43" s="16">
        <v>2638175285530</v>
      </c>
      <c r="I43" s="16">
        <v>-56851944193</v>
      </c>
      <c r="K43" s="16">
        <v>342357281</v>
      </c>
      <c r="M43" s="16">
        <v>2581323341322</v>
      </c>
      <c r="O43" s="16">
        <v>2030563553491</v>
      </c>
      <c r="Q43" s="16">
        <f>SUM(Q8:Q42)</f>
        <v>550759787831</v>
      </c>
    </row>
    <row r="44" spans="1:17" ht="13.5" thickTop="1" x14ac:dyDescent="0.2">
      <c r="I44" s="19"/>
    </row>
    <row r="45" spans="1:17" x14ac:dyDescent="0.2">
      <c r="I45" s="19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6"/>
  <sheetViews>
    <sheetView rightToLeft="1" view="pageBreakPreview" zoomScale="96" zoomScaleNormal="100" workbookViewId="0">
      <selection activeCell="L8" sqref="L8:L15"/>
    </sheetView>
  </sheetViews>
  <sheetFormatPr defaultRowHeight="12.75" x14ac:dyDescent="0.2"/>
  <cols>
    <col min="1" max="1" width="5.42578125" bestFit="1" customWidth="1"/>
    <col min="2" max="2" width="35" customWidth="1"/>
    <col min="3" max="3" width="1.28515625" customWidth="1"/>
    <col min="4" max="4" width="14.7109375" bestFit="1" customWidth="1"/>
    <col min="5" max="5" width="1.28515625" customWidth="1"/>
    <col min="6" max="6" width="17.140625" bestFit="1" customWidth="1"/>
    <col min="7" max="7" width="1.28515625" customWidth="1"/>
    <col min="8" max="8" width="17.140625" bestFit="1" customWidth="1"/>
    <col min="9" max="9" width="1.28515625" customWidth="1"/>
    <col min="10" max="10" width="14.7109375" bestFit="1" customWidth="1"/>
    <col min="11" max="11" width="1.28515625" customWidth="1"/>
    <col min="12" max="12" width="16.5703125" bestFit="1" customWidth="1"/>
    <col min="13" max="13" width="0.28515625" customWidth="1"/>
  </cols>
  <sheetData>
    <row r="1" spans="1:12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25.5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5" spans="1:12" ht="24" x14ac:dyDescent="0.2">
      <c r="A5" s="1" t="s">
        <v>56</v>
      </c>
      <c r="B5" s="22" t="s">
        <v>57</v>
      </c>
      <c r="C5" s="22"/>
      <c r="D5" s="22"/>
      <c r="E5" s="22"/>
      <c r="F5" s="22"/>
      <c r="G5" s="22"/>
      <c r="H5" s="22"/>
      <c r="I5" s="22"/>
      <c r="J5" s="22"/>
      <c r="K5" s="22"/>
      <c r="L5" s="22"/>
    </row>
    <row r="6" spans="1:12" ht="21" x14ac:dyDescent="0.2">
      <c r="D6" s="2" t="s">
        <v>7</v>
      </c>
      <c r="F6" s="23" t="s">
        <v>8</v>
      </c>
      <c r="G6" s="23"/>
      <c r="H6" s="23"/>
      <c r="J6" s="2" t="s">
        <v>9</v>
      </c>
    </row>
    <row r="7" spans="1:12" ht="21" x14ac:dyDescent="0.2">
      <c r="A7" s="23" t="s">
        <v>58</v>
      </c>
      <c r="B7" s="23"/>
      <c r="D7" s="2" t="s">
        <v>59</v>
      </c>
      <c r="F7" s="2" t="s">
        <v>60</v>
      </c>
      <c r="H7" s="2" t="s">
        <v>61</v>
      </c>
      <c r="J7" s="2" t="s">
        <v>59</v>
      </c>
      <c r="L7" s="2" t="s">
        <v>18</v>
      </c>
    </row>
    <row r="8" spans="1:12" ht="18.75" x14ac:dyDescent="0.2">
      <c r="A8" s="25" t="s">
        <v>62</v>
      </c>
      <c r="B8" s="25"/>
      <c r="D8" s="6">
        <v>915148</v>
      </c>
      <c r="F8" s="6">
        <v>3746</v>
      </c>
      <c r="H8" s="6">
        <v>0</v>
      </c>
      <c r="J8" s="6">
        <v>918894</v>
      </c>
      <c r="L8" s="33">
        <v>0</v>
      </c>
    </row>
    <row r="9" spans="1:12" ht="18.75" x14ac:dyDescent="0.2">
      <c r="A9" s="27" t="s">
        <v>63</v>
      </c>
      <c r="B9" s="27"/>
      <c r="D9" s="9">
        <v>4721000</v>
      </c>
      <c r="F9" s="9">
        <v>0</v>
      </c>
      <c r="H9" s="9">
        <v>0</v>
      </c>
      <c r="J9" s="9">
        <v>4721000</v>
      </c>
      <c r="L9" s="34">
        <v>0</v>
      </c>
    </row>
    <row r="10" spans="1:12" ht="18.75" x14ac:dyDescent="0.2">
      <c r="A10" s="27" t="s">
        <v>64</v>
      </c>
      <c r="B10" s="27"/>
      <c r="D10" s="9">
        <v>768744139</v>
      </c>
      <c r="F10" s="9">
        <v>4130397072</v>
      </c>
      <c r="H10" s="9">
        <v>3120598813</v>
      </c>
      <c r="J10" s="9">
        <v>1778542398</v>
      </c>
      <c r="L10" s="34">
        <v>6.9999999999999999E-4</v>
      </c>
    </row>
    <row r="11" spans="1:12" ht="18.75" x14ac:dyDescent="0.2">
      <c r="A11" s="27" t="s">
        <v>65</v>
      </c>
      <c r="B11" s="27"/>
      <c r="D11" s="9">
        <v>3877665</v>
      </c>
      <c r="F11" s="9">
        <v>13616155113</v>
      </c>
      <c r="H11" s="9">
        <v>13600560000</v>
      </c>
      <c r="J11" s="9">
        <v>19472778</v>
      </c>
      <c r="L11" s="34">
        <v>0</v>
      </c>
    </row>
    <row r="12" spans="1:12" ht="18.75" x14ac:dyDescent="0.2">
      <c r="A12" s="27" t="s">
        <v>66</v>
      </c>
      <c r="B12" s="27"/>
      <c r="D12" s="9">
        <v>4542521011</v>
      </c>
      <c r="F12" s="9">
        <v>256940634388</v>
      </c>
      <c r="H12" s="9">
        <v>256838896485</v>
      </c>
      <c r="J12" s="9">
        <v>4644258914</v>
      </c>
      <c r="L12" s="34">
        <v>1.6999999999999999E-3</v>
      </c>
    </row>
    <row r="13" spans="1:12" ht="18.75" x14ac:dyDescent="0.2">
      <c r="A13" s="27" t="s">
        <v>67</v>
      </c>
      <c r="B13" s="27"/>
      <c r="D13" s="9">
        <v>14573360</v>
      </c>
      <c r="F13" s="9">
        <v>59726</v>
      </c>
      <c r="H13" s="9">
        <v>0</v>
      </c>
      <c r="J13" s="9">
        <v>14633086</v>
      </c>
      <c r="L13" s="34">
        <v>0</v>
      </c>
    </row>
    <row r="14" spans="1:12" ht="18.75" x14ac:dyDescent="0.2">
      <c r="A14" s="27" t="s">
        <v>68</v>
      </c>
      <c r="B14" s="27"/>
      <c r="D14" s="9">
        <v>9750430</v>
      </c>
      <c r="F14" s="9">
        <v>39907</v>
      </c>
      <c r="H14" s="9">
        <v>0</v>
      </c>
      <c r="J14" s="9">
        <v>9790337</v>
      </c>
      <c r="L14" s="34">
        <v>0</v>
      </c>
    </row>
    <row r="15" spans="1:12" ht="18.75" x14ac:dyDescent="0.2">
      <c r="A15" s="30" t="s">
        <v>69</v>
      </c>
      <c r="B15" s="30"/>
      <c r="D15" s="13">
        <v>8488000</v>
      </c>
      <c r="F15" s="13">
        <v>0</v>
      </c>
      <c r="H15" s="13">
        <v>0</v>
      </c>
      <c r="J15" s="13">
        <v>8488000</v>
      </c>
      <c r="L15" s="35">
        <v>0</v>
      </c>
    </row>
    <row r="16" spans="1:12" ht="21" x14ac:dyDescent="0.2">
      <c r="A16" s="29" t="s">
        <v>54</v>
      </c>
      <c r="B16" s="29"/>
      <c r="D16" s="16">
        <v>5353590753</v>
      </c>
      <c r="F16" s="16">
        <v>274687289952</v>
      </c>
      <c r="H16" s="16">
        <v>273560055298</v>
      </c>
      <c r="J16" s="16">
        <v>6480825407</v>
      </c>
      <c r="L16" s="36">
        <f>SUM(L8:L15)</f>
        <v>2.3999999999999998E-3</v>
      </c>
    </row>
  </sheetData>
  <mergeCells count="15"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L1"/>
    <mergeCell ref="A2:L2"/>
    <mergeCell ref="A3:L3"/>
    <mergeCell ref="B5:L5"/>
    <mergeCell ref="F6:H6"/>
  </mergeCells>
  <pageMargins left="0.39" right="0.39" top="0.39" bottom="0.39" header="0" footer="0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11"/>
  <sheetViews>
    <sheetView rightToLeft="1" view="pageBreakPreview" zoomScale="104" zoomScaleNormal="100" zoomScaleSheetLayoutView="104" workbookViewId="0">
      <selection activeCell="H8" sqref="H8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21.95" customHeight="1" x14ac:dyDescent="0.2">
      <c r="A2" s="21" t="s">
        <v>70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21.9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</row>
    <row r="4" spans="1:10" ht="14.65" customHeight="1" x14ac:dyDescent="0.2"/>
    <row r="5" spans="1:10" ht="29.1" customHeight="1" x14ac:dyDescent="0.2">
      <c r="A5" s="1" t="s">
        <v>71</v>
      </c>
      <c r="B5" s="22" t="s">
        <v>72</v>
      </c>
      <c r="C5" s="22"/>
      <c r="D5" s="22"/>
      <c r="E5" s="22"/>
      <c r="F5" s="22"/>
      <c r="G5" s="22"/>
      <c r="H5" s="22"/>
      <c r="I5" s="22"/>
      <c r="J5" s="22"/>
    </row>
    <row r="6" spans="1:10" ht="14.65" customHeight="1" x14ac:dyDescent="0.2"/>
    <row r="7" spans="1:10" ht="14.65" customHeight="1" x14ac:dyDescent="0.2">
      <c r="A7" s="23" t="s">
        <v>73</v>
      </c>
      <c r="B7" s="23"/>
      <c r="D7" s="2" t="s">
        <v>74</v>
      </c>
      <c r="F7" s="2" t="s">
        <v>59</v>
      </c>
      <c r="H7" s="2" t="s">
        <v>75</v>
      </c>
      <c r="J7" s="2" t="s">
        <v>76</v>
      </c>
    </row>
    <row r="8" spans="1:10" ht="21.95" customHeight="1" x14ac:dyDescent="0.2">
      <c r="A8" s="25" t="s">
        <v>77</v>
      </c>
      <c r="B8" s="25"/>
      <c r="D8" s="5" t="s">
        <v>78</v>
      </c>
      <c r="F8" s="6">
        <v>-5138554069</v>
      </c>
      <c r="H8" s="7">
        <v>19.97</v>
      </c>
      <c r="J8" s="7">
        <v>-0.19</v>
      </c>
    </row>
    <row r="9" spans="1:10" ht="21.95" customHeight="1" x14ac:dyDescent="0.2">
      <c r="A9" s="27" t="s">
        <v>81</v>
      </c>
      <c r="B9" s="27"/>
      <c r="D9" s="8" t="s">
        <v>79</v>
      </c>
      <c r="F9" s="9">
        <v>8486810</v>
      </c>
      <c r="H9" s="10">
        <v>-0.03</v>
      </c>
      <c r="J9" s="10">
        <v>0</v>
      </c>
    </row>
    <row r="10" spans="1:10" ht="21.95" customHeight="1" x14ac:dyDescent="0.2">
      <c r="A10" s="30" t="s">
        <v>82</v>
      </c>
      <c r="B10" s="30"/>
      <c r="D10" s="8" t="s">
        <v>80</v>
      </c>
      <c r="F10" s="13">
        <v>2085626319</v>
      </c>
      <c r="H10" s="14">
        <v>-8.11</v>
      </c>
      <c r="J10" s="14">
        <v>0.08</v>
      </c>
    </row>
    <row r="11" spans="1:10" ht="21.95" customHeight="1" x14ac:dyDescent="0.2">
      <c r="A11" s="29" t="s">
        <v>54</v>
      </c>
      <c r="B11" s="29"/>
      <c r="D11" s="9"/>
      <c r="F11" s="16">
        <v>-3044440940</v>
      </c>
      <c r="H11" s="17">
        <v>11.83</v>
      </c>
      <c r="J11" s="17">
        <v>-0.11</v>
      </c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W82"/>
  <sheetViews>
    <sheetView rightToLeft="1" view="pageBreakPreview" topLeftCell="A40" zoomScale="60" zoomScaleNormal="85" workbookViewId="0">
      <selection activeCell="F36" sqref="F36"/>
    </sheetView>
  </sheetViews>
  <sheetFormatPr defaultRowHeight="12.75" x14ac:dyDescent="0.2"/>
  <cols>
    <col min="1" max="1" width="5.42578125" bestFit="1" customWidth="1"/>
    <col min="2" max="2" width="18.140625" customWidth="1"/>
    <col min="3" max="3" width="1.28515625" customWidth="1"/>
    <col min="4" max="4" width="16" bestFit="1" customWidth="1"/>
    <col min="5" max="5" width="1.28515625" customWidth="1"/>
    <col min="6" max="6" width="16.7109375" bestFit="1" customWidth="1"/>
    <col min="7" max="7" width="1.28515625" customWidth="1"/>
    <col min="8" max="8" width="14.7109375" bestFit="1" customWidth="1"/>
    <col min="9" max="9" width="1.28515625" customWidth="1"/>
    <col min="10" max="10" width="16.7109375" bestFit="1" customWidth="1"/>
    <col min="11" max="11" width="1.28515625" customWidth="1"/>
    <col min="12" max="12" width="15.28515625" bestFit="1" customWidth="1"/>
    <col min="13" max="13" width="1.28515625" customWidth="1"/>
    <col min="14" max="14" width="17.140625" bestFit="1" customWidth="1"/>
    <col min="15" max="16" width="1.28515625" customWidth="1"/>
    <col min="17" max="17" width="17.140625" bestFit="1" customWidth="1"/>
    <col min="18" max="18" width="1.28515625" customWidth="1"/>
    <col min="19" max="19" width="17.140625" bestFit="1" customWidth="1"/>
    <col min="20" max="20" width="1.28515625" customWidth="1"/>
    <col min="21" max="21" width="17.140625" bestFit="1" customWidth="1"/>
    <col min="22" max="22" width="1.28515625" customWidth="1"/>
    <col min="23" max="23" width="15.28515625" bestFit="1" customWidth="1"/>
    <col min="24" max="24" width="0.28515625" customWidth="1"/>
  </cols>
  <sheetData>
    <row r="1" spans="1:23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</row>
    <row r="2" spans="1:23" ht="25.5" x14ac:dyDescent="0.2">
      <c r="A2" s="21" t="s">
        <v>70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3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</row>
    <row r="5" spans="1:23" ht="24" x14ac:dyDescent="0.2">
      <c r="A5" s="1" t="s">
        <v>83</v>
      </c>
      <c r="B5" s="22" t="s">
        <v>84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</row>
    <row r="6" spans="1:23" ht="21" x14ac:dyDescent="0.2">
      <c r="D6" s="23" t="s">
        <v>85</v>
      </c>
      <c r="E6" s="23"/>
      <c r="F6" s="23"/>
      <c r="G6" s="23"/>
      <c r="H6" s="23"/>
      <c r="I6" s="23"/>
      <c r="J6" s="23"/>
      <c r="K6" s="23"/>
      <c r="L6" s="23"/>
      <c r="N6" s="23" t="s">
        <v>86</v>
      </c>
      <c r="O6" s="23"/>
      <c r="P6" s="23"/>
      <c r="Q6" s="23"/>
      <c r="R6" s="23"/>
      <c r="S6" s="23"/>
      <c r="T6" s="23"/>
      <c r="U6" s="23"/>
      <c r="V6" s="23"/>
      <c r="W6" s="23"/>
    </row>
    <row r="7" spans="1:23" ht="21" x14ac:dyDescent="0.2">
      <c r="A7" s="23" t="s">
        <v>87</v>
      </c>
      <c r="B7" s="23"/>
      <c r="D7" s="2" t="s">
        <v>88</v>
      </c>
      <c r="F7" s="2" t="s">
        <v>89</v>
      </c>
      <c r="H7" s="2" t="s">
        <v>90</v>
      </c>
      <c r="J7" s="4" t="s">
        <v>59</v>
      </c>
      <c r="K7" s="3"/>
      <c r="L7" s="4" t="s">
        <v>75</v>
      </c>
      <c r="N7" s="2" t="s">
        <v>88</v>
      </c>
      <c r="P7" s="23" t="s">
        <v>89</v>
      </c>
      <c r="Q7" s="23"/>
      <c r="S7" s="2" t="s">
        <v>90</v>
      </c>
      <c r="U7" s="4" t="s">
        <v>59</v>
      </c>
      <c r="V7" s="3"/>
      <c r="W7" s="4" t="s">
        <v>75</v>
      </c>
    </row>
    <row r="8" spans="1:23" ht="18.75" x14ac:dyDescent="0.2">
      <c r="A8" s="25" t="s">
        <v>38</v>
      </c>
      <c r="B8" s="25"/>
      <c r="D8" s="6">
        <v>0</v>
      </c>
      <c r="F8" s="6">
        <v>356376646</v>
      </c>
      <c r="H8" s="6">
        <v>295242635</v>
      </c>
      <c r="J8" s="6">
        <f>F8+H8</f>
        <v>651619281</v>
      </c>
      <c r="L8" s="7">
        <v>-6.97</v>
      </c>
      <c r="N8" s="6">
        <v>0</v>
      </c>
      <c r="P8" s="26">
        <v>1498520656</v>
      </c>
      <c r="Q8" s="26"/>
      <c r="S8" s="6">
        <v>1437386643</v>
      </c>
      <c r="U8" s="6">
        <f>N8+P8+S8</f>
        <v>2935907299</v>
      </c>
      <c r="W8" s="7">
        <v>0.33</v>
      </c>
    </row>
    <row r="9" spans="1:23" ht="18.75" x14ac:dyDescent="0.2">
      <c r="A9" s="27" t="s">
        <v>91</v>
      </c>
      <c r="B9" s="27"/>
      <c r="D9" s="9">
        <v>0</v>
      </c>
      <c r="F9" s="9">
        <v>0</v>
      </c>
      <c r="H9" s="9">
        <v>0</v>
      </c>
      <c r="J9" s="9">
        <v>0</v>
      </c>
      <c r="L9" s="10">
        <v>0</v>
      </c>
      <c r="N9" s="9">
        <v>0</v>
      </c>
      <c r="P9" s="28">
        <v>0</v>
      </c>
      <c r="Q9" s="28"/>
      <c r="S9" s="9">
        <v>0</v>
      </c>
      <c r="U9" s="9">
        <f t="shared" ref="U9:U72" si="0">N9+P9+S9</f>
        <v>0</v>
      </c>
      <c r="W9" s="10">
        <v>0</v>
      </c>
    </row>
    <row r="10" spans="1:23" ht="18.75" x14ac:dyDescent="0.2">
      <c r="A10" s="27" t="s">
        <v>92</v>
      </c>
      <c r="B10" s="27"/>
      <c r="D10" s="9">
        <v>0</v>
      </c>
      <c r="F10" s="9">
        <v>0</v>
      </c>
      <c r="H10" s="9">
        <v>0</v>
      </c>
      <c r="J10" s="9">
        <v>0</v>
      </c>
      <c r="L10" s="10">
        <v>0</v>
      </c>
      <c r="N10" s="9">
        <v>0</v>
      </c>
      <c r="P10" s="28">
        <v>0</v>
      </c>
      <c r="Q10" s="28"/>
      <c r="S10" s="9">
        <v>265542949</v>
      </c>
      <c r="U10" s="9">
        <f t="shared" si="0"/>
        <v>265542949</v>
      </c>
      <c r="W10" s="10">
        <v>0.03</v>
      </c>
    </row>
    <row r="11" spans="1:23" ht="18.75" x14ac:dyDescent="0.2">
      <c r="A11" s="27" t="s">
        <v>93</v>
      </c>
      <c r="B11" s="27"/>
      <c r="D11" s="9">
        <v>0</v>
      </c>
      <c r="F11" s="9">
        <v>0</v>
      </c>
      <c r="H11" s="9">
        <v>0</v>
      </c>
      <c r="J11" s="9">
        <v>0</v>
      </c>
      <c r="L11" s="10">
        <v>0</v>
      </c>
      <c r="N11" s="9">
        <v>0</v>
      </c>
      <c r="P11" s="28">
        <v>0</v>
      </c>
      <c r="Q11" s="28"/>
      <c r="S11" s="9">
        <v>-1346154349</v>
      </c>
      <c r="U11" s="9">
        <f t="shared" si="0"/>
        <v>-1346154349</v>
      </c>
      <c r="W11" s="10">
        <v>-0.15</v>
      </c>
    </row>
    <row r="12" spans="1:23" ht="18.75" x14ac:dyDescent="0.2">
      <c r="A12" s="27" t="s">
        <v>94</v>
      </c>
      <c r="B12" s="27"/>
      <c r="D12" s="9">
        <v>0</v>
      </c>
      <c r="F12" s="9">
        <v>0</v>
      </c>
      <c r="H12" s="9">
        <v>0</v>
      </c>
      <c r="J12" s="9">
        <v>0</v>
      </c>
      <c r="L12" s="10">
        <v>0</v>
      </c>
      <c r="N12" s="9">
        <v>0</v>
      </c>
      <c r="P12" s="28">
        <v>0</v>
      </c>
      <c r="Q12" s="28"/>
      <c r="S12" s="9">
        <v>1538513662</v>
      </c>
      <c r="U12" s="9">
        <f t="shared" si="0"/>
        <v>1538513662</v>
      </c>
      <c r="W12" s="10">
        <v>0.17</v>
      </c>
    </row>
    <row r="13" spans="1:23" ht="18.75" x14ac:dyDescent="0.2">
      <c r="A13" s="27" t="s">
        <v>95</v>
      </c>
      <c r="B13" s="27"/>
      <c r="D13" s="9">
        <v>0</v>
      </c>
      <c r="F13" s="9">
        <v>0</v>
      </c>
      <c r="H13" s="9">
        <v>0</v>
      </c>
      <c r="J13" s="9">
        <v>0</v>
      </c>
      <c r="L13" s="10">
        <v>0</v>
      </c>
      <c r="N13" s="9">
        <v>68400000</v>
      </c>
      <c r="P13" s="28">
        <v>0</v>
      </c>
      <c r="Q13" s="28"/>
      <c r="S13" s="9">
        <v>1267640857</v>
      </c>
      <c r="U13" s="9">
        <f t="shared" si="0"/>
        <v>1336040857</v>
      </c>
      <c r="W13" s="10">
        <v>0.15</v>
      </c>
    </row>
    <row r="14" spans="1:23" ht="18.75" x14ac:dyDescent="0.2">
      <c r="A14" s="27" t="s">
        <v>96</v>
      </c>
      <c r="B14" s="27"/>
      <c r="D14" s="9">
        <v>0</v>
      </c>
      <c r="F14" s="9">
        <v>0</v>
      </c>
      <c r="H14" s="9">
        <v>0</v>
      </c>
      <c r="J14" s="9">
        <v>0</v>
      </c>
      <c r="L14" s="10">
        <v>0</v>
      </c>
      <c r="N14" s="9">
        <v>3797542560</v>
      </c>
      <c r="P14" s="28">
        <v>0</v>
      </c>
      <c r="Q14" s="28"/>
      <c r="S14" s="9">
        <v>47266724053</v>
      </c>
      <c r="U14" s="9">
        <f t="shared" si="0"/>
        <v>51064266613</v>
      </c>
      <c r="W14" s="10">
        <v>5.66</v>
      </c>
    </row>
    <row r="15" spans="1:23" ht="18.75" x14ac:dyDescent="0.2">
      <c r="A15" s="27" t="s">
        <v>30</v>
      </c>
      <c r="B15" s="27"/>
      <c r="D15" s="9">
        <v>0</v>
      </c>
      <c r="F15" s="9">
        <v>1922555226</v>
      </c>
      <c r="H15" s="9">
        <v>0</v>
      </c>
      <c r="J15" s="9">
        <v>1922555226</v>
      </c>
      <c r="L15" s="10">
        <v>-7.47</v>
      </c>
      <c r="N15" s="9">
        <v>19621365550</v>
      </c>
      <c r="P15" s="28">
        <v>79698652985</v>
      </c>
      <c r="Q15" s="28"/>
      <c r="S15" s="9">
        <v>15184977531</v>
      </c>
      <c r="U15" s="9">
        <f t="shared" si="0"/>
        <v>114504996066</v>
      </c>
      <c r="W15" s="10">
        <v>12.7</v>
      </c>
    </row>
    <row r="16" spans="1:23" ht="18.75" x14ac:dyDescent="0.2">
      <c r="A16" s="27" t="s">
        <v>97</v>
      </c>
      <c r="B16" s="27"/>
      <c r="D16" s="9">
        <v>0</v>
      </c>
      <c r="F16" s="9">
        <v>0</v>
      </c>
      <c r="H16" s="9">
        <v>0</v>
      </c>
      <c r="J16" s="9">
        <v>0</v>
      </c>
      <c r="L16" s="10">
        <v>0</v>
      </c>
      <c r="N16" s="9">
        <v>0</v>
      </c>
      <c r="P16" s="28">
        <v>0</v>
      </c>
      <c r="Q16" s="28"/>
      <c r="S16" s="9">
        <v>2163265585</v>
      </c>
      <c r="U16" s="9">
        <f t="shared" si="0"/>
        <v>2163265585</v>
      </c>
      <c r="W16" s="10">
        <v>0.24</v>
      </c>
    </row>
    <row r="17" spans="1:23" ht="18.75" x14ac:dyDescent="0.2">
      <c r="A17" s="27" t="s">
        <v>98</v>
      </c>
      <c r="B17" s="27"/>
      <c r="D17" s="9">
        <v>0</v>
      </c>
      <c r="F17" s="9">
        <v>0</v>
      </c>
      <c r="H17" s="9">
        <v>0</v>
      </c>
      <c r="J17" s="9">
        <v>0</v>
      </c>
      <c r="L17" s="10">
        <v>0</v>
      </c>
      <c r="N17" s="9">
        <v>0</v>
      </c>
      <c r="P17" s="28">
        <v>0</v>
      </c>
      <c r="Q17" s="28"/>
      <c r="S17" s="9">
        <v>-2302780415</v>
      </c>
      <c r="U17" s="9">
        <f t="shared" si="0"/>
        <v>-2302780415</v>
      </c>
      <c r="W17" s="10">
        <v>-0.26</v>
      </c>
    </row>
    <row r="18" spans="1:23" ht="18.75" x14ac:dyDescent="0.2">
      <c r="A18" s="27" t="s">
        <v>99</v>
      </c>
      <c r="B18" s="27"/>
      <c r="D18" s="9">
        <v>0</v>
      </c>
      <c r="F18" s="9">
        <v>0</v>
      </c>
      <c r="H18" s="9">
        <v>0</v>
      </c>
      <c r="J18" s="9">
        <v>0</v>
      </c>
      <c r="L18" s="10">
        <v>0</v>
      </c>
      <c r="N18" s="9">
        <v>209745558</v>
      </c>
      <c r="P18" s="28">
        <v>0</v>
      </c>
      <c r="Q18" s="28"/>
      <c r="S18" s="9">
        <v>635461353</v>
      </c>
      <c r="U18" s="9">
        <f t="shared" si="0"/>
        <v>845206911</v>
      </c>
      <c r="W18" s="10">
        <v>0.09</v>
      </c>
    </row>
    <row r="19" spans="1:23" ht="18.75" x14ac:dyDescent="0.2">
      <c r="A19" s="27" t="s">
        <v>31</v>
      </c>
      <c r="B19" s="27"/>
      <c r="D19" s="9">
        <v>0</v>
      </c>
      <c r="F19" s="9">
        <v>3320223423</v>
      </c>
      <c r="H19" s="9">
        <v>0</v>
      </c>
      <c r="J19" s="9">
        <v>3320223423</v>
      </c>
      <c r="L19" s="10">
        <v>-12.9</v>
      </c>
      <c r="N19" s="9">
        <v>4882988500</v>
      </c>
      <c r="P19" s="28">
        <v>17781122306</v>
      </c>
      <c r="Q19" s="28"/>
      <c r="S19" s="9">
        <v>-6958</v>
      </c>
      <c r="U19" s="9">
        <f t="shared" si="0"/>
        <v>22664103848</v>
      </c>
      <c r="W19" s="10">
        <v>2.5099999999999998</v>
      </c>
    </row>
    <row r="20" spans="1:23" ht="18.75" x14ac:dyDescent="0.2">
      <c r="A20" s="27" t="s">
        <v>100</v>
      </c>
      <c r="B20" s="27"/>
      <c r="D20" s="9">
        <v>0</v>
      </c>
      <c r="F20" s="9">
        <v>0</v>
      </c>
      <c r="H20" s="9">
        <v>0</v>
      </c>
      <c r="J20" s="9">
        <v>0</v>
      </c>
      <c r="L20" s="10">
        <v>0</v>
      </c>
      <c r="N20" s="9">
        <v>0</v>
      </c>
      <c r="P20" s="28">
        <v>0</v>
      </c>
      <c r="Q20" s="28"/>
      <c r="S20" s="9">
        <v>-966874277</v>
      </c>
      <c r="U20" s="9">
        <f t="shared" si="0"/>
        <v>-966874277</v>
      </c>
      <c r="W20" s="10">
        <v>-0.11</v>
      </c>
    </row>
    <row r="21" spans="1:23" ht="18.75" x14ac:dyDescent="0.2">
      <c r="A21" s="27" t="s">
        <v>101</v>
      </c>
      <c r="B21" s="27"/>
      <c r="D21" s="9">
        <v>0</v>
      </c>
      <c r="F21" s="9">
        <v>0</v>
      </c>
      <c r="H21" s="9">
        <v>0</v>
      </c>
      <c r="J21" s="9">
        <v>0</v>
      </c>
      <c r="L21" s="10">
        <v>0</v>
      </c>
      <c r="N21" s="9">
        <v>0</v>
      </c>
      <c r="P21" s="28">
        <v>0</v>
      </c>
      <c r="Q21" s="28"/>
      <c r="S21" s="9">
        <v>-4276681717</v>
      </c>
      <c r="U21" s="9">
        <f t="shared" si="0"/>
        <v>-4276681717</v>
      </c>
      <c r="W21" s="10">
        <v>-0.47</v>
      </c>
    </row>
    <row r="22" spans="1:23" ht="18.75" x14ac:dyDescent="0.2">
      <c r="A22" s="27" t="s">
        <v>102</v>
      </c>
      <c r="B22" s="27"/>
      <c r="D22" s="9">
        <v>0</v>
      </c>
      <c r="F22" s="9">
        <v>0</v>
      </c>
      <c r="H22" s="9">
        <v>0</v>
      </c>
      <c r="J22" s="9">
        <v>0</v>
      </c>
      <c r="L22" s="10">
        <v>0</v>
      </c>
      <c r="N22" s="9">
        <v>0</v>
      </c>
      <c r="P22" s="28">
        <v>0</v>
      </c>
      <c r="Q22" s="28"/>
      <c r="S22" s="9">
        <v>8372948796</v>
      </c>
      <c r="U22" s="9">
        <f t="shared" si="0"/>
        <v>8372948796</v>
      </c>
      <c r="W22" s="10">
        <v>0.93</v>
      </c>
    </row>
    <row r="23" spans="1:23" ht="18.75" x14ac:dyDescent="0.2">
      <c r="A23" s="27" t="s">
        <v>103</v>
      </c>
      <c r="B23" s="27"/>
      <c r="D23" s="9">
        <v>0</v>
      </c>
      <c r="F23" s="9">
        <v>0</v>
      </c>
      <c r="H23" s="9">
        <v>0</v>
      </c>
      <c r="J23" s="9">
        <v>0</v>
      </c>
      <c r="L23" s="10">
        <v>0</v>
      </c>
      <c r="N23" s="9">
        <v>0</v>
      </c>
      <c r="P23" s="28">
        <v>0</v>
      </c>
      <c r="Q23" s="28"/>
      <c r="S23" s="9">
        <v>-2311220667</v>
      </c>
      <c r="U23" s="9">
        <f t="shared" si="0"/>
        <v>-2311220667</v>
      </c>
      <c r="W23" s="10">
        <v>-0.26</v>
      </c>
    </row>
    <row r="24" spans="1:23" ht="18.75" x14ac:dyDescent="0.2">
      <c r="A24" s="27" t="s">
        <v>104</v>
      </c>
      <c r="B24" s="27"/>
      <c r="D24" s="9">
        <v>0</v>
      </c>
      <c r="F24" s="9">
        <v>0</v>
      </c>
      <c r="H24" s="9">
        <v>0</v>
      </c>
      <c r="J24" s="9">
        <v>0</v>
      </c>
      <c r="L24" s="10">
        <v>0</v>
      </c>
      <c r="N24" s="9">
        <v>2010462580</v>
      </c>
      <c r="P24" s="28">
        <v>0</v>
      </c>
      <c r="Q24" s="28"/>
      <c r="S24" s="9">
        <v>-7267489287</v>
      </c>
      <c r="U24" s="9">
        <f t="shared" si="0"/>
        <v>-5257026707</v>
      </c>
      <c r="W24" s="10">
        <v>-0.57999999999999996</v>
      </c>
    </row>
    <row r="25" spans="1:23" ht="18.75" x14ac:dyDescent="0.2">
      <c r="A25" s="27" t="s">
        <v>105</v>
      </c>
      <c r="B25" s="27"/>
      <c r="D25" s="9">
        <v>0</v>
      </c>
      <c r="F25" s="9">
        <v>0</v>
      </c>
      <c r="H25" s="9">
        <v>0</v>
      </c>
      <c r="J25" s="9">
        <v>0</v>
      </c>
      <c r="L25" s="10">
        <v>0</v>
      </c>
      <c r="N25" s="9">
        <v>0</v>
      </c>
      <c r="P25" s="28">
        <v>0</v>
      </c>
      <c r="Q25" s="28"/>
      <c r="S25" s="9">
        <v>14537884357</v>
      </c>
      <c r="U25" s="9">
        <f t="shared" si="0"/>
        <v>14537884357</v>
      </c>
      <c r="W25" s="10">
        <v>1.61</v>
      </c>
    </row>
    <row r="26" spans="1:23" ht="18.75" x14ac:dyDescent="0.2">
      <c r="A26" s="27" t="s">
        <v>51</v>
      </c>
      <c r="B26" s="27"/>
      <c r="D26" s="9">
        <v>0</v>
      </c>
      <c r="F26" s="9">
        <v>-5787359100</v>
      </c>
      <c r="H26" s="9">
        <v>0</v>
      </c>
      <c r="J26" s="9">
        <v>-5787359100</v>
      </c>
      <c r="L26" s="10">
        <v>22.49</v>
      </c>
      <c r="N26" s="9">
        <v>0</v>
      </c>
      <c r="P26" s="28">
        <v>15154450800</v>
      </c>
      <c r="Q26" s="28"/>
      <c r="S26" s="9">
        <v>2911122</v>
      </c>
      <c r="U26" s="9">
        <f t="shared" si="0"/>
        <v>15157361922</v>
      </c>
      <c r="W26" s="10">
        <v>1.68</v>
      </c>
    </row>
    <row r="27" spans="1:23" ht="18.75" x14ac:dyDescent="0.2">
      <c r="A27" s="27" t="s">
        <v>41</v>
      </c>
      <c r="B27" s="27"/>
      <c r="D27" s="9">
        <v>0</v>
      </c>
      <c r="F27" s="9">
        <v>-2123637220</v>
      </c>
      <c r="H27" s="9">
        <v>0</v>
      </c>
      <c r="J27" s="9">
        <v>-2123637220</v>
      </c>
      <c r="L27" s="10">
        <v>8.25</v>
      </c>
      <c r="N27" s="9">
        <v>16120000000</v>
      </c>
      <c r="P27" s="28">
        <v>26338103497</v>
      </c>
      <c r="Q27" s="28"/>
      <c r="S27" s="9">
        <v>82456046</v>
      </c>
      <c r="U27" s="9">
        <f t="shared" si="0"/>
        <v>42540559543</v>
      </c>
      <c r="W27" s="10">
        <v>4.72</v>
      </c>
    </row>
    <row r="28" spans="1:23" ht="18.75" x14ac:dyDescent="0.2">
      <c r="A28" s="27" t="s">
        <v>106</v>
      </c>
      <c r="B28" s="27"/>
      <c r="D28" s="9">
        <v>0</v>
      </c>
      <c r="F28" s="9">
        <v>0</v>
      </c>
      <c r="H28" s="9">
        <v>0</v>
      </c>
      <c r="J28" s="9">
        <v>0</v>
      </c>
      <c r="L28" s="10">
        <v>0</v>
      </c>
      <c r="N28" s="9">
        <v>159800000</v>
      </c>
      <c r="P28" s="28">
        <v>0</v>
      </c>
      <c r="Q28" s="28"/>
      <c r="S28" s="9">
        <v>-1300401754</v>
      </c>
      <c r="U28" s="9">
        <f t="shared" si="0"/>
        <v>-1140601754</v>
      </c>
      <c r="W28" s="10">
        <v>-0.13</v>
      </c>
    </row>
    <row r="29" spans="1:23" ht="18.75" x14ac:dyDescent="0.2">
      <c r="A29" s="27" t="s">
        <v>107</v>
      </c>
      <c r="B29" s="27"/>
      <c r="D29" s="9">
        <v>0</v>
      </c>
      <c r="F29" s="9">
        <v>0</v>
      </c>
      <c r="H29" s="9">
        <v>0</v>
      </c>
      <c r="J29" s="9">
        <v>0</v>
      </c>
      <c r="L29" s="10">
        <v>0</v>
      </c>
      <c r="N29" s="9">
        <v>1515111900</v>
      </c>
      <c r="P29" s="28">
        <v>0</v>
      </c>
      <c r="Q29" s="28"/>
      <c r="S29" s="9">
        <v>-1213449380</v>
      </c>
      <c r="U29" s="9">
        <f t="shared" si="0"/>
        <v>301662520</v>
      </c>
      <c r="W29" s="10">
        <v>0.03</v>
      </c>
    </row>
    <row r="30" spans="1:23" ht="18.75" x14ac:dyDescent="0.2">
      <c r="A30" s="27" t="s">
        <v>52</v>
      </c>
      <c r="B30" s="27"/>
      <c r="D30" s="9">
        <v>0</v>
      </c>
      <c r="F30" s="9">
        <v>-432411750</v>
      </c>
      <c r="H30" s="9">
        <v>0</v>
      </c>
      <c r="J30" s="9">
        <v>-432411750</v>
      </c>
      <c r="L30" s="10">
        <v>1.68</v>
      </c>
      <c r="N30" s="9">
        <v>0</v>
      </c>
      <c r="P30" s="28">
        <v>156126150</v>
      </c>
      <c r="Q30" s="28"/>
      <c r="S30" s="9">
        <v>1329640482</v>
      </c>
      <c r="U30" s="9">
        <f t="shared" si="0"/>
        <v>1485766632</v>
      </c>
      <c r="W30" s="10">
        <v>0.16</v>
      </c>
    </row>
    <row r="31" spans="1:23" ht="18.75" x14ac:dyDescent="0.2">
      <c r="A31" s="27" t="s">
        <v>108</v>
      </c>
      <c r="B31" s="27"/>
      <c r="D31" s="9">
        <v>0</v>
      </c>
      <c r="F31" s="9">
        <v>0</v>
      </c>
      <c r="H31" s="9">
        <v>0</v>
      </c>
      <c r="J31" s="9">
        <v>0</v>
      </c>
      <c r="L31" s="10">
        <v>0</v>
      </c>
      <c r="N31" s="9">
        <v>0</v>
      </c>
      <c r="P31" s="28">
        <v>0</v>
      </c>
      <c r="Q31" s="28"/>
      <c r="S31" s="9">
        <v>9179298405</v>
      </c>
      <c r="U31" s="9">
        <f t="shared" si="0"/>
        <v>9179298405</v>
      </c>
      <c r="W31" s="10">
        <v>1.02</v>
      </c>
    </row>
    <row r="32" spans="1:23" ht="18.75" x14ac:dyDescent="0.2">
      <c r="A32" s="27" t="s">
        <v>109</v>
      </c>
      <c r="B32" s="27"/>
      <c r="D32" s="9">
        <v>0</v>
      </c>
      <c r="F32" s="9">
        <v>0</v>
      </c>
      <c r="H32" s="9">
        <v>0</v>
      </c>
      <c r="J32" s="9">
        <v>0</v>
      </c>
      <c r="L32" s="10">
        <v>0</v>
      </c>
      <c r="N32" s="9">
        <v>7850792000</v>
      </c>
      <c r="P32" s="28">
        <v>0</v>
      </c>
      <c r="Q32" s="28"/>
      <c r="S32" s="9">
        <v>2636697311</v>
      </c>
      <c r="U32" s="9">
        <f t="shared" si="0"/>
        <v>10487489311</v>
      </c>
      <c r="W32" s="10">
        <v>1.1599999999999999</v>
      </c>
    </row>
    <row r="33" spans="1:23" ht="18.75" x14ac:dyDescent="0.2">
      <c r="A33" s="27" t="s">
        <v>110</v>
      </c>
      <c r="B33" s="27"/>
      <c r="D33" s="9">
        <v>0</v>
      </c>
      <c r="F33" s="9">
        <v>0</v>
      </c>
      <c r="H33" s="9">
        <v>0</v>
      </c>
      <c r="J33" s="9">
        <v>0</v>
      </c>
      <c r="L33" s="10">
        <v>0</v>
      </c>
      <c r="N33" s="9">
        <v>0</v>
      </c>
      <c r="P33" s="28">
        <v>0</v>
      </c>
      <c r="Q33" s="28"/>
      <c r="S33" s="9">
        <v>891264016</v>
      </c>
      <c r="U33" s="9">
        <f t="shared" si="0"/>
        <v>891264016</v>
      </c>
      <c r="W33" s="10">
        <v>0.1</v>
      </c>
    </row>
    <row r="34" spans="1:23" ht="18.75" x14ac:dyDescent="0.2">
      <c r="A34" s="27" t="s">
        <v>111</v>
      </c>
      <c r="B34" s="27"/>
      <c r="D34" s="9">
        <v>0</v>
      </c>
      <c r="F34" s="9">
        <v>0</v>
      </c>
      <c r="H34" s="9">
        <v>0</v>
      </c>
      <c r="J34" s="9">
        <v>0</v>
      </c>
      <c r="L34" s="10">
        <v>0</v>
      </c>
      <c r="N34" s="9">
        <v>6000000000</v>
      </c>
      <c r="P34" s="28">
        <v>0</v>
      </c>
      <c r="Q34" s="28"/>
      <c r="S34" s="9">
        <v>12418996580</v>
      </c>
      <c r="U34" s="9">
        <f t="shared" si="0"/>
        <v>18418996580</v>
      </c>
      <c r="W34" s="10">
        <v>2.04</v>
      </c>
    </row>
    <row r="35" spans="1:23" ht="18.75" x14ac:dyDescent="0.2">
      <c r="A35" s="27" t="s">
        <v>112</v>
      </c>
      <c r="B35" s="27"/>
      <c r="D35" s="9">
        <v>0</v>
      </c>
      <c r="F35" s="9">
        <v>17545126318</v>
      </c>
      <c r="H35" s="9">
        <v>0</v>
      </c>
      <c r="J35" s="9">
        <v>17545126318</v>
      </c>
      <c r="L35" s="10">
        <v>-68.19</v>
      </c>
      <c r="N35" s="9">
        <v>0</v>
      </c>
      <c r="P35" s="28">
        <v>78048042037</v>
      </c>
      <c r="Q35" s="28"/>
      <c r="S35" s="9">
        <v>5896172727</v>
      </c>
      <c r="U35" s="9">
        <f t="shared" si="0"/>
        <v>83944214764</v>
      </c>
      <c r="W35" s="10">
        <v>9.31</v>
      </c>
    </row>
    <row r="36" spans="1:23" ht="18.75" x14ac:dyDescent="0.2">
      <c r="A36" s="27" t="s">
        <v>28</v>
      </c>
      <c r="B36" s="27"/>
      <c r="D36" s="9">
        <v>0</v>
      </c>
      <c r="F36" s="9">
        <v>-9940500</v>
      </c>
      <c r="H36" s="9">
        <v>0</v>
      </c>
      <c r="J36" s="9">
        <v>-9940500</v>
      </c>
      <c r="L36" s="10">
        <v>0.04</v>
      </c>
      <c r="N36" s="9">
        <v>0</v>
      </c>
      <c r="P36" s="28">
        <v>706584058</v>
      </c>
      <c r="Q36" s="28"/>
      <c r="S36" s="9">
        <v>2307004624</v>
      </c>
      <c r="U36" s="9">
        <f t="shared" si="0"/>
        <v>3013588682</v>
      </c>
      <c r="W36" s="10">
        <v>0.33</v>
      </c>
    </row>
    <row r="37" spans="1:23" ht="18.75" x14ac:dyDescent="0.2">
      <c r="A37" s="27" t="s">
        <v>113</v>
      </c>
      <c r="B37" s="27"/>
      <c r="D37" s="9">
        <v>0</v>
      </c>
      <c r="F37" s="9">
        <v>0</v>
      </c>
      <c r="H37" s="9">
        <v>0</v>
      </c>
      <c r="J37" s="9">
        <v>0</v>
      </c>
      <c r="L37" s="10">
        <v>0</v>
      </c>
      <c r="N37" s="9">
        <v>857142600</v>
      </c>
      <c r="P37" s="28">
        <v>0</v>
      </c>
      <c r="Q37" s="28"/>
      <c r="S37" s="9">
        <v>2576187770</v>
      </c>
      <c r="U37" s="9">
        <f t="shared" si="0"/>
        <v>3433330370</v>
      </c>
      <c r="W37" s="10">
        <v>0.38</v>
      </c>
    </row>
    <row r="38" spans="1:23" ht="18.75" x14ac:dyDescent="0.2">
      <c r="A38" s="27" t="s">
        <v>26</v>
      </c>
      <c r="B38" s="27"/>
      <c r="D38" s="9">
        <v>0</v>
      </c>
      <c r="F38" s="9">
        <v>-7212845805</v>
      </c>
      <c r="H38" s="9">
        <v>0</v>
      </c>
      <c r="J38" s="9">
        <v>-7212845805</v>
      </c>
      <c r="L38" s="10">
        <v>28.03</v>
      </c>
      <c r="N38" s="9">
        <v>3223427130</v>
      </c>
      <c r="P38" s="28">
        <v>11938294621</v>
      </c>
      <c r="Q38" s="28"/>
      <c r="S38" s="9">
        <v>-4180</v>
      </c>
      <c r="U38" s="9">
        <f t="shared" si="0"/>
        <v>15161717571</v>
      </c>
      <c r="W38" s="10">
        <v>1.68</v>
      </c>
    </row>
    <row r="39" spans="1:23" ht="18.75" x14ac:dyDescent="0.2">
      <c r="A39" s="27" t="s">
        <v>114</v>
      </c>
      <c r="B39" s="27"/>
      <c r="D39" s="9">
        <v>0</v>
      </c>
      <c r="F39" s="9">
        <v>0</v>
      </c>
      <c r="H39" s="9">
        <v>0</v>
      </c>
      <c r="J39" s="9">
        <v>0</v>
      </c>
      <c r="L39" s="10">
        <v>0</v>
      </c>
      <c r="N39" s="9">
        <v>0</v>
      </c>
      <c r="P39" s="28">
        <v>0</v>
      </c>
      <c r="Q39" s="28"/>
      <c r="S39" s="9">
        <v>0</v>
      </c>
      <c r="U39" s="9">
        <f t="shared" si="0"/>
        <v>0</v>
      </c>
      <c r="W39" s="10">
        <v>0</v>
      </c>
    </row>
    <row r="40" spans="1:23" ht="18.75" x14ac:dyDescent="0.2">
      <c r="A40" s="27" t="s">
        <v>34</v>
      </c>
      <c r="B40" s="27"/>
      <c r="D40" s="9">
        <v>0</v>
      </c>
      <c r="F40" s="9">
        <v>-1534722124</v>
      </c>
      <c r="H40" s="9">
        <v>0</v>
      </c>
      <c r="J40" s="9">
        <v>-1534722124</v>
      </c>
      <c r="L40" s="10">
        <v>5.96</v>
      </c>
      <c r="N40" s="9">
        <v>12137619480</v>
      </c>
      <c r="P40" s="28">
        <v>17910703940</v>
      </c>
      <c r="Q40" s="28"/>
      <c r="S40" s="9">
        <v>-1087285982</v>
      </c>
      <c r="U40" s="9">
        <f t="shared" si="0"/>
        <v>28961037438</v>
      </c>
      <c r="W40" s="10">
        <v>3.21</v>
      </c>
    </row>
    <row r="41" spans="1:23" ht="18.75" x14ac:dyDescent="0.2">
      <c r="A41" s="27" t="s">
        <v>115</v>
      </c>
      <c r="B41" s="27"/>
      <c r="D41" s="9">
        <v>0</v>
      </c>
      <c r="F41" s="9">
        <v>0</v>
      </c>
      <c r="H41" s="9">
        <v>0</v>
      </c>
      <c r="J41" s="9">
        <v>0</v>
      </c>
      <c r="L41" s="10">
        <v>0</v>
      </c>
      <c r="N41" s="9">
        <v>500000000</v>
      </c>
      <c r="P41" s="28">
        <v>0</v>
      </c>
      <c r="Q41" s="28"/>
      <c r="S41" s="9">
        <v>1434020988</v>
      </c>
      <c r="U41" s="9">
        <f t="shared" si="0"/>
        <v>1934020988</v>
      </c>
      <c r="W41" s="10">
        <v>0.21</v>
      </c>
    </row>
    <row r="42" spans="1:23" ht="18.75" x14ac:dyDescent="0.2">
      <c r="A42" s="27" t="s">
        <v>116</v>
      </c>
      <c r="B42" s="27"/>
      <c r="D42" s="9">
        <v>0</v>
      </c>
      <c r="F42" s="9">
        <v>0</v>
      </c>
      <c r="H42" s="9">
        <v>0</v>
      </c>
      <c r="J42" s="9">
        <v>0</v>
      </c>
      <c r="L42" s="10">
        <v>0</v>
      </c>
      <c r="N42" s="9">
        <v>0</v>
      </c>
      <c r="P42" s="28">
        <v>0</v>
      </c>
      <c r="Q42" s="28"/>
      <c r="S42" s="9">
        <v>-3426216955</v>
      </c>
      <c r="U42" s="9">
        <f t="shared" si="0"/>
        <v>-3426216955</v>
      </c>
      <c r="W42" s="10">
        <v>-0.38</v>
      </c>
    </row>
    <row r="43" spans="1:23" ht="18.75" x14ac:dyDescent="0.2">
      <c r="A43" s="27" t="s">
        <v>117</v>
      </c>
      <c r="B43" s="27"/>
      <c r="D43" s="9">
        <v>0</v>
      </c>
      <c r="F43" s="9">
        <v>0</v>
      </c>
      <c r="H43" s="9">
        <v>0</v>
      </c>
      <c r="J43" s="9">
        <v>0</v>
      </c>
      <c r="L43" s="10">
        <v>0</v>
      </c>
      <c r="N43" s="9">
        <v>0</v>
      </c>
      <c r="P43" s="28">
        <v>0</v>
      </c>
      <c r="Q43" s="28"/>
      <c r="S43" s="9">
        <v>1504137395</v>
      </c>
      <c r="U43" s="9">
        <f t="shared" si="0"/>
        <v>1504137395</v>
      </c>
      <c r="W43" s="10">
        <v>0.17</v>
      </c>
    </row>
    <row r="44" spans="1:23" ht="18.75" x14ac:dyDescent="0.2">
      <c r="A44" s="27" t="s">
        <v>49</v>
      </c>
      <c r="B44" s="27"/>
      <c r="D44" s="9">
        <v>0</v>
      </c>
      <c r="F44" s="9">
        <v>-5643129044</v>
      </c>
      <c r="H44" s="9">
        <v>0</v>
      </c>
      <c r="J44" s="9">
        <v>-5643129044</v>
      </c>
      <c r="L44" s="10">
        <v>21.93</v>
      </c>
      <c r="N44" s="9">
        <v>4981604320</v>
      </c>
      <c r="P44" s="28">
        <v>-3613885678</v>
      </c>
      <c r="Q44" s="28"/>
      <c r="S44" s="9">
        <v>-14065</v>
      </c>
      <c r="U44" s="9">
        <f t="shared" si="0"/>
        <v>1367704577</v>
      </c>
      <c r="W44" s="10">
        <v>0.15</v>
      </c>
    </row>
    <row r="45" spans="1:23" ht="18.75" x14ac:dyDescent="0.2">
      <c r="A45" s="27" t="s">
        <v>53</v>
      </c>
      <c r="B45" s="27"/>
      <c r="D45" s="9">
        <v>0</v>
      </c>
      <c r="F45" s="9">
        <v>-7632315900</v>
      </c>
      <c r="H45" s="9">
        <v>0</v>
      </c>
      <c r="J45" s="9">
        <v>-7632315900</v>
      </c>
      <c r="L45" s="10">
        <v>29.66</v>
      </c>
      <c r="N45" s="9">
        <v>6700800000</v>
      </c>
      <c r="P45" s="28">
        <v>12072936058</v>
      </c>
      <c r="Q45" s="28"/>
      <c r="S45" s="9">
        <v>4966754</v>
      </c>
      <c r="U45" s="9">
        <f t="shared" si="0"/>
        <v>18778702812</v>
      </c>
      <c r="W45" s="10">
        <v>2.08</v>
      </c>
    </row>
    <row r="46" spans="1:23" ht="18.75" x14ac:dyDescent="0.2">
      <c r="A46" s="27" t="s">
        <v>44</v>
      </c>
      <c r="B46" s="27"/>
      <c r="D46" s="9">
        <v>0</v>
      </c>
      <c r="F46" s="9">
        <v>-1062838260</v>
      </c>
      <c r="H46" s="9">
        <v>0</v>
      </c>
      <c r="J46" s="9">
        <v>-1062838260</v>
      </c>
      <c r="L46" s="10">
        <v>4.13</v>
      </c>
      <c r="N46" s="9">
        <v>5544000000</v>
      </c>
      <c r="P46" s="28">
        <v>11730585339</v>
      </c>
      <c r="Q46" s="28"/>
      <c r="S46" s="9">
        <v>33041731</v>
      </c>
      <c r="U46" s="9">
        <f t="shared" si="0"/>
        <v>17307627070</v>
      </c>
      <c r="W46" s="10">
        <v>1.92</v>
      </c>
    </row>
    <row r="47" spans="1:23" ht="18.75" x14ac:dyDescent="0.2">
      <c r="A47" s="27" t="s">
        <v>118</v>
      </c>
      <c r="B47" s="27"/>
      <c r="D47" s="9">
        <v>0</v>
      </c>
      <c r="F47" s="9">
        <v>0</v>
      </c>
      <c r="H47" s="9">
        <v>0</v>
      </c>
      <c r="J47" s="9">
        <v>0</v>
      </c>
      <c r="L47" s="10">
        <v>0</v>
      </c>
      <c r="N47" s="9">
        <v>0</v>
      </c>
      <c r="P47" s="28">
        <v>0</v>
      </c>
      <c r="Q47" s="28"/>
      <c r="S47" s="9">
        <v>9571533341</v>
      </c>
      <c r="U47" s="9">
        <f t="shared" si="0"/>
        <v>9571533341</v>
      </c>
      <c r="W47" s="10">
        <v>1.06</v>
      </c>
    </row>
    <row r="48" spans="1:23" ht="18.75" x14ac:dyDescent="0.2">
      <c r="A48" s="27" t="s">
        <v>43</v>
      </c>
      <c r="B48" s="27"/>
      <c r="D48" s="9">
        <v>9551068211</v>
      </c>
      <c r="F48" s="9">
        <v>-14575258125</v>
      </c>
      <c r="H48" s="9">
        <v>0</v>
      </c>
      <c r="J48" s="9">
        <v>-5024189914</v>
      </c>
      <c r="L48" s="10">
        <v>19.53</v>
      </c>
      <c r="N48" s="9">
        <v>9551068211</v>
      </c>
      <c r="P48" s="28">
        <v>2485295818</v>
      </c>
      <c r="Q48" s="28"/>
      <c r="S48" s="9">
        <v>-135309</v>
      </c>
      <c r="U48" s="9">
        <f t="shared" si="0"/>
        <v>12036228720</v>
      </c>
      <c r="W48" s="10">
        <v>1.33</v>
      </c>
    </row>
    <row r="49" spans="1:23" ht="18.75" x14ac:dyDescent="0.2">
      <c r="A49" s="27" t="s">
        <v>119</v>
      </c>
      <c r="B49" s="27"/>
      <c r="D49" s="9">
        <v>0</v>
      </c>
      <c r="F49" s="9">
        <v>0</v>
      </c>
      <c r="H49" s="9">
        <v>0</v>
      </c>
      <c r="J49" s="9">
        <v>0</v>
      </c>
      <c r="L49" s="10">
        <v>0</v>
      </c>
      <c r="N49" s="9">
        <v>0</v>
      </c>
      <c r="P49" s="28">
        <v>0</v>
      </c>
      <c r="Q49" s="28"/>
      <c r="S49" s="9">
        <v>1199276604</v>
      </c>
      <c r="U49" s="9">
        <f t="shared" si="0"/>
        <v>1199276604</v>
      </c>
      <c r="W49" s="10">
        <v>0.13</v>
      </c>
    </row>
    <row r="50" spans="1:23" ht="18.75" x14ac:dyDescent="0.2">
      <c r="A50" s="27" t="s">
        <v>120</v>
      </c>
      <c r="B50" s="27"/>
      <c r="D50" s="9">
        <v>0</v>
      </c>
      <c r="F50" s="9">
        <v>0</v>
      </c>
      <c r="H50" s="9">
        <v>0</v>
      </c>
      <c r="J50" s="9">
        <v>0</v>
      </c>
      <c r="L50" s="10">
        <v>0</v>
      </c>
      <c r="N50" s="9">
        <v>1474909020</v>
      </c>
      <c r="P50" s="28">
        <v>0</v>
      </c>
      <c r="Q50" s="28"/>
      <c r="S50" s="9">
        <v>-3497465216</v>
      </c>
      <c r="U50" s="9">
        <f t="shared" si="0"/>
        <v>-2022556196</v>
      </c>
      <c r="W50" s="10">
        <v>-0.22</v>
      </c>
    </row>
    <row r="51" spans="1:23" ht="18.75" x14ac:dyDescent="0.2">
      <c r="A51" s="27" t="s">
        <v>121</v>
      </c>
      <c r="B51" s="27"/>
      <c r="D51" s="9">
        <v>0</v>
      </c>
      <c r="F51" s="9">
        <v>0</v>
      </c>
      <c r="H51" s="9">
        <v>0</v>
      </c>
      <c r="J51" s="9">
        <v>0</v>
      </c>
      <c r="L51" s="10">
        <v>0</v>
      </c>
      <c r="N51" s="9">
        <v>0</v>
      </c>
      <c r="P51" s="28">
        <v>0</v>
      </c>
      <c r="Q51" s="28"/>
      <c r="S51" s="9">
        <v>0</v>
      </c>
      <c r="U51" s="9">
        <f t="shared" si="0"/>
        <v>0</v>
      </c>
      <c r="W51" s="10">
        <v>0</v>
      </c>
    </row>
    <row r="52" spans="1:23" ht="18.75" x14ac:dyDescent="0.2">
      <c r="A52" s="27" t="s">
        <v>122</v>
      </c>
      <c r="B52" s="27"/>
      <c r="D52" s="9">
        <v>0</v>
      </c>
      <c r="F52" s="9">
        <v>0</v>
      </c>
      <c r="H52" s="9">
        <v>0</v>
      </c>
      <c r="J52" s="9">
        <v>0</v>
      </c>
      <c r="L52" s="10">
        <v>0</v>
      </c>
      <c r="N52" s="9">
        <v>0</v>
      </c>
      <c r="P52" s="28">
        <v>0</v>
      </c>
      <c r="Q52" s="28"/>
      <c r="S52" s="9">
        <v>2249820802</v>
      </c>
      <c r="U52" s="9">
        <f t="shared" si="0"/>
        <v>2249820802</v>
      </c>
      <c r="W52" s="10">
        <v>0.25</v>
      </c>
    </row>
    <row r="53" spans="1:23" ht="18.75" x14ac:dyDescent="0.2">
      <c r="A53" s="27" t="s">
        <v>123</v>
      </c>
      <c r="B53" s="27"/>
      <c r="D53" s="9">
        <v>0</v>
      </c>
      <c r="F53" s="9">
        <v>0</v>
      </c>
      <c r="H53" s="9">
        <v>0</v>
      </c>
      <c r="J53" s="9">
        <v>0</v>
      </c>
      <c r="L53" s="10">
        <v>0</v>
      </c>
      <c r="N53" s="9">
        <v>783860000</v>
      </c>
      <c r="P53" s="28">
        <v>0</v>
      </c>
      <c r="Q53" s="28"/>
      <c r="S53" s="9">
        <v>8014250429</v>
      </c>
      <c r="U53" s="9">
        <f t="shared" si="0"/>
        <v>8798110429</v>
      </c>
      <c r="W53" s="10">
        <v>0.98</v>
      </c>
    </row>
    <row r="54" spans="1:23" ht="18.75" x14ac:dyDescent="0.2">
      <c r="A54" s="27" t="s">
        <v>124</v>
      </c>
      <c r="B54" s="27"/>
      <c r="D54" s="9">
        <v>0</v>
      </c>
      <c r="F54" s="9">
        <v>0</v>
      </c>
      <c r="H54" s="9">
        <v>0</v>
      </c>
      <c r="J54" s="9">
        <v>0</v>
      </c>
      <c r="L54" s="10">
        <v>0</v>
      </c>
      <c r="N54" s="9">
        <v>0</v>
      </c>
      <c r="P54" s="28">
        <v>0</v>
      </c>
      <c r="Q54" s="28"/>
      <c r="S54" s="9">
        <v>0</v>
      </c>
      <c r="U54" s="9">
        <f t="shared" si="0"/>
        <v>0</v>
      </c>
      <c r="W54" s="10">
        <v>0</v>
      </c>
    </row>
    <row r="55" spans="1:23" ht="18.75" x14ac:dyDescent="0.2">
      <c r="A55" s="27" t="s">
        <v>47</v>
      </c>
      <c r="B55" s="27"/>
      <c r="D55" s="9">
        <v>0</v>
      </c>
      <c r="F55" s="9">
        <v>-3499999233</v>
      </c>
      <c r="H55" s="9">
        <v>0</v>
      </c>
      <c r="J55" s="9">
        <v>-3499999233</v>
      </c>
      <c r="L55" s="10">
        <v>13.6</v>
      </c>
      <c r="N55" s="9">
        <v>0</v>
      </c>
      <c r="P55" s="28">
        <v>13200821403</v>
      </c>
      <c r="Q55" s="28"/>
      <c r="S55" s="9">
        <v>-336672691</v>
      </c>
      <c r="U55" s="9">
        <f t="shared" si="0"/>
        <v>12864148712</v>
      </c>
      <c r="W55" s="10">
        <v>1.43</v>
      </c>
    </row>
    <row r="56" spans="1:23" ht="18.75" x14ac:dyDescent="0.2">
      <c r="A56" s="27" t="s">
        <v>125</v>
      </c>
      <c r="B56" s="27"/>
      <c r="D56" s="9">
        <v>0</v>
      </c>
      <c r="F56" s="9">
        <v>0</v>
      </c>
      <c r="H56" s="9">
        <v>0</v>
      </c>
      <c r="J56" s="9">
        <v>0</v>
      </c>
      <c r="L56" s="10">
        <v>0</v>
      </c>
      <c r="N56" s="9">
        <v>0</v>
      </c>
      <c r="P56" s="28">
        <v>0</v>
      </c>
      <c r="Q56" s="28"/>
      <c r="S56" s="9">
        <v>559442239</v>
      </c>
      <c r="U56" s="9">
        <f t="shared" si="0"/>
        <v>559442239</v>
      </c>
      <c r="W56" s="10">
        <v>0.06</v>
      </c>
    </row>
    <row r="57" spans="1:23" ht="18.75" x14ac:dyDescent="0.2">
      <c r="A57" s="27" t="s">
        <v>126</v>
      </c>
      <c r="B57" s="27"/>
      <c r="D57" s="9">
        <v>0</v>
      </c>
      <c r="F57" s="9">
        <v>0</v>
      </c>
      <c r="H57" s="9">
        <v>0</v>
      </c>
      <c r="J57" s="9">
        <v>0</v>
      </c>
      <c r="L57" s="10">
        <v>0</v>
      </c>
      <c r="N57" s="9">
        <v>0</v>
      </c>
      <c r="P57" s="28">
        <v>0</v>
      </c>
      <c r="Q57" s="28"/>
      <c r="S57" s="9">
        <v>-4098780888</v>
      </c>
      <c r="U57" s="9">
        <f t="shared" si="0"/>
        <v>-4098780888</v>
      </c>
      <c r="W57" s="10">
        <v>-0.45</v>
      </c>
    </row>
    <row r="58" spans="1:23" ht="18.75" x14ac:dyDescent="0.2">
      <c r="A58" s="27" t="s">
        <v>127</v>
      </c>
      <c r="B58" s="27"/>
      <c r="D58" s="9">
        <v>0</v>
      </c>
      <c r="F58" s="9">
        <v>0</v>
      </c>
      <c r="H58" s="9">
        <v>0</v>
      </c>
      <c r="J58" s="9">
        <v>0</v>
      </c>
      <c r="L58" s="10">
        <v>0</v>
      </c>
      <c r="N58" s="9">
        <v>0</v>
      </c>
      <c r="P58" s="28">
        <v>0</v>
      </c>
      <c r="Q58" s="28"/>
      <c r="S58" s="9">
        <v>-86979232</v>
      </c>
      <c r="U58" s="9">
        <f t="shared" si="0"/>
        <v>-86979232</v>
      </c>
      <c r="W58" s="10">
        <v>-0.01</v>
      </c>
    </row>
    <row r="59" spans="1:23" ht="18.75" x14ac:dyDescent="0.2">
      <c r="A59" s="27" t="s">
        <v>27</v>
      </c>
      <c r="B59" s="27"/>
      <c r="D59" s="9">
        <v>0</v>
      </c>
      <c r="F59" s="9">
        <v>-4194342463</v>
      </c>
      <c r="H59" s="9">
        <v>0</v>
      </c>
      <c r="J59" s="9">
        <v>-4194342463</v>
      </c>
      <c r="L59" s="10">
        <v>16.3</v>
      </c>
      <c r="N59" s="9">
        <v>0</v>
      </c>
      <c r="P59" s="28">
        <v>7263859611</v>
      </c>
      <c r="Q59" s="28"/>
      <c r="S59" s="9">
        <v>-12852</v>
      </c>
      <c r="U59" s="9">
        <f t="shared" si="0"/>
        <v>7263846759</v>
      </c>
      <c r="W59" s="10">
        <v>0.81</v>
      </c>
    </row>
    <row r="60" spans="1:23" ht="18.75" x14ac:dyDescent="0.2">
      <c r="A60" s="27" t="s">
        <v>128</v>
      </c>
      <c r="B60" s="27"/>
      <c r="D60" s="9">
        <v>0</v>
      </c>
      <c r="F60" s="9">
        <v>0</v>
      </c>
      <c r="H60" s="9">
        <v>0</v>
      </c>
      <c r="J60" s="9">
        <v>0</v>
      </c>
      <c r="L60" s="10">
        <v>0</v>
      </c>
      <c r="N60" s="9">
        <v>1918886220</v>
      </c>
      <c r="P60" s="28">
        <v>0</v>
      </c>
      <c r="Q60" s="28"/>
      <c r="S60" s="9">
        <v>-4725281457</v>
      </c>
      <c r="U60" s="9">
        <f t="shared" si="0"/>
        <v>-2806395237</v>
      </c>
      <c r="W60" s="10">
        <v>-0.31</v>
      </c>
    </row>
    <row r="61" spans="1:23" ht="18.75" x14ac:dyDescent="0.2">
      <c r="A61" s="27" t="s">
        <v>19</v>
      </c>
      <c r="B61" s="27"/>
      <c r="D61" s="9">
        <v>0</v>
      </c>
      <c r="F61" s="9">
        <v>-76541849</v>
      </c>
      <c r="H61" s="9">
        <v>0</v>
      </c>
      <c r="J61" s="9">
        <v>-76541849</v>
      </c>
      <c r="L61" s="10">
        <v>0.3</v>
      </c>
      <c r="N61" s="9">
        <v>0</v>
      </c>
      <c r="P61" s="28">
        <v>719039633</v>
      </c>
      <c r="Q61" s="28"/>
      <c r="S61" s="9">
        <v>797321124</v>
      </c>
      <c r="U61" s="9">
        <f t="shared" si="0"/>
        <v>1516360757</v>
      </c>
      <c r="W61" s="10">
        <v>0.17</v>
      </c>
    </row>
    <row r="62" spans="1:23" ht="18.75" x14ac:dyDescent="0.2">
      <c r="A62" s="27" t="s">
        <v>33</v>
      </c>
      <c r="B62" s="27"/>
      <c r="D62" s="9">
        <v>40724935270</v>
      </c>
      <c r="F62" s="9">
        <v>-20035872990</v>
      </c>
      <c r="H62" s="9">
        <v>0</v>
      </c>
      <c r="J62" s="9">
        <v>20689062280</v>
      </c>
      <c r="L62" s="10">
        <v>-80.41</v>
      </c>
      <c r="N62" s="9">
        <v>20366066095</v>
      </c>
      <c r="P62" s="28">
        <v>-4358301549</v>
      </c>
      <c r="Q62" s="28"/>
      <c r="S62" s="9">
        <v>0</v>
      </c>
      <c r="U62" s="9">
        <f t="shared" si="0"/>
        <v>16007764546</v>
      </c>
      <c r="W62" s="10">
        <v>4.03</v>
      </c>
    </row>
    <row r="63" spans="1:23" ht="18.75" x14ac:dyDescent="0.2">
      <c r="A63" s="27" t="s">
        <v>32</v>
      </c>
      <c r="B63" s="27"/>
      <c r="D63" s="9">
        <v>0</v>
      </c>
      <c r="F63" s="9">
        <v>-5976228600</v>
      </c>
      <c r="H63" s="9">
        <v>0</v>
      </c>
      <c r="J63" s="9">
        <v>-5976228600</v>
      </c>
      <c r="L63" s="10">
        <v>23.23</v>
      </c>
      <c r="N63" s="9">
        <v>5850000000</v>
      </c>
      <c r="P63" s="28">
        <v>6423551100</v>
      </c>
      <c r="Q63" s="28"/>
      <c r="S63" s="9">
        <v>0</v>
      </c>
      <c r="U63" s="9">
        <f t="shared" si="0"/>
        <v>12273551100</v>
      </c>
      <c r="W63" s="10">
        <v>1.36</v>
      </c>
    </row>
    <row r="64" spans="1:23" ht="18.75" x14ac:dyDescent="0.2">
      <c r="A64" s="27" t="s">
        <v>48</v>
      </c>
      <c r="B64" s="27"/>
      <c r="D64" s="9">
        <v>0</v>
      </c>
      <c r="F64" s="9">
        <v>9950440500</v>
      </c>
      <c r="H64" s="9">
        <v>0</v>
      </c>
      <c r="J64" s="9">
        <v>9950440500</v>
      </c>
      <c r="L64" s="10">
        <v>-38.67</v>
      </c>
      <c r="N64" s="9">
        <v>4810000000</v>
      </c>
      <c r="P64" s="28">
        <v>28688282996</v>
      </c>
      <c r="Q64" s="28"/>
      <c r="S64" s="9">
        <v>0</v>
      </c>
      <c r="U64" s="9">
        <f t="shared" si="0"/>
        <v>33498282996</v>
      </c>
      <c r="W64" s="10">
        <v>3.71</v>
      </c>
    </row>
    <row r="65" spans="1:23" ht="18.75" x14ac:dyDescent="0.2">
      <c r="A65" s="27" t="s">
        <v>21</v>
      </c>
      <c r="B65" s="27"/>
      <c r="D65" s="9">
        <v>0</v>
      </c>
      <c r="F65" s="9">
        <v>-14115510000</v>
      </c>
      <c r="H65" s="9">
        <v>0</v>
      </c>
      <c r="J65" s="9">
        <v>-14115510000</v>
      </c>
      <c r="L65" s="10">
        <v>54.86</v>
      </c>
      <c r="N65" s="9">
        <v>11928000000</v>
      </c>
      <c r="P65" s="28">
        <v>39099962700</v>
      </c>
      <c r="Q65" s="28"/>
      <c r="S65" s="9">
        <v>0</v>
      </c>
      <c r="U65" s="9">
        <f t="shared" si="0"/>
        <v>51027962700</v>
      </c>
      <c r="W65" s="10">
        <v>5.66</v>
      </c>
    </row>
    <row r="66" spans="1:23" ht="18.75" x14ac:dyDescent="0.2">
      <c r="A66" s="27" t="s">
        <v>50</v>
      </c>
      <c r="B66" s="27"/>
      <c r="D66" s="9">
        <v>0</v>
      </c>
      <c r="F66" s="9">
        <v>-5234024228</v>
      </c>
      <c r="H66" s="9">
        <v>0</v>
      </c>
      <c r="J66" s="9">
        <v>-5234024228</v>
      </c>
      <c r="L66" s="10">
        <v>20.34</v>
      </c>
      <c r="N66" s="9">
        <v>1640152257</v>
      </c>
      <c r="P66" s="28">
        <v>-1388009266</v>
      </c>
      <c r="Q66" s="28"/>
      <c r="S66" s="9">
        <v>0</v>
      </c>
      <c r="U66" s="9">
        <f t="shared" si="0"/>
        <v>252142991</v>
      </c>
      <c r="W66" s="10">
        <v>0.03</v>
      </c>
    </row>
    <row r="67" spans="1:23" ht="18.75" x14ac:dyDescent="0.2">
      <c r="A67" s="27" t="s">
        <v>25</v>
      </c>
      <c r="B67" s="27"/>
      <c r="D67" s="9">
        <v>0</v>
      </c>
      <c r="F67" s="9">
        <v>30227072400</v>
      </c>
      <c r="H67" s="9">
        <v>0</v>
      </c>
      <c r="J67" s="9">
        <v>30227072400</v>
      </c>
      <c r="L67" s="10">
        <v>-117.48</v>
      </c>
      <c r="N67" s="9">
        <v>34290000000</v>
      </c>
      <c r="P67" s="28">
        <v>24536431404</v>
      </c>
      <c r="Q67" s="28"/>
      <c r="S67" s="9">
        <v>0</v>
      </c>
      <c r="U67" s="9">
        <f t="shared" si="0"/>
        <v>58826431404</v>
      </c>
      <c r="W67" s="10">
        <v>6.52</v>
      </c>
    </row>
    <row r="68" spans="1:23" ht="18.75" x14ac:dyDescent="0.2">
      <c r="A68" s="27" t="s">
        <v>22</v>
      </c>
      <c r="B68" s="27"/>
      <c r="D68" s="9">
        <v>0</v>
      </c>
      <c r="F68" s="9">
        <v>6216838403</v>
      </c>
      <c r="H68" s="9">
        <v>0</v>
      </c>
      <c r="J68" s="9">
        <v>6216838403</v>
      </c>
      <c r="L68" s="10">
        <v>-24.16</v>
      </c>
      <c r="N68" s="9">
        <v>21645000000</v>
      </c>
      <c r="P68" s="28">
        <v>68881163417</v>
      </c>
      <c r="Q68" s="28"/>
      <c r="S68" s="9">
        <v>0</v>
      </c>
      <c r="U68" s="9">
        <f t="shared" si="0"/>
        <v>90526163417</v>
      </c>
      <c r="W68" s="10">
        <v>10.039999999999999</v>
      </c>
    </row>
    <row r="69" spans="1:23" ht="18.75" x14ac:dyDescent="0.2">
      <c r="A69" s="27" t="s">
        <v>40</v>
      </c>
      <c r="B69" s="27"/>
      <c r="D69" s="9">
        <v>0</v>
      </c>
      <c r="F69" s="9">
        <v>0</v>
      </c>
      <c r="H69" s="9">
        <v>0</v>
      </c>
      <c r="J69" s="9">
        <v>0</v>
      </c>
      <c r="L69" s="10">
        <v>0</v>
      </c>
      <c r="N69" s="9">
        <v>7728534000</v>
      </c>
      <c r="P69" s="28">
        <v>7798292601</v>
      </c>
      <c r="Q69" s="28"/>
      <c r="S69" s="9">
        <v>0</v>
      </c>
      <c r="U69" s="9">
        <f t="shared" si="0"/>
        <v>15526826601</v>
      </c>
      <c r="W69" s="10">
        <v>1.72</v>
      </c>
    </row>
    <row r="70" spans="1:23" ht="18.75" x14ac:dyDescent="0.2">
      <c r="A70" s="27" t="s">
        <v>24</v>
      </c>
      <c r="B70" s="27"/>
      <c r="D70" s="9">
        <v>0</v>
      </c>
      <c r="F70" s="9">
        <v>11525413320</v>
      </c>
      <c r="H70" s="9">
        <v>0</v>
      </c>
      <c r="J70" s="9">
        <v>11525413320</v>
      </c>
      <c r="L70" s="10">
        <v>-44.79</v>
      </c>
      <c r="N70" s="9">
        <v>7200000000</v>
      </c>
      <c r="P70" s="28">
        <v>47944621979</v>
      </c>
      <c r="Q70" s="28"/>
      <c r="S70" s="9">
        <v>0</v>
      </c>
      <c r="U70" s="9">
        <f t="shared" si="0"/>
        <v>55144621979</v>
      </c>
      <c r="W70" s="10">
        <v>6.11</v>
      </c>
    </row>
    <row r="71" spans="1:23" ht="18.75" x14ac:dyDescent="0.2">
      <c r="A71" s="27" t="s">
        <v>42</v>
      </c>
      <c r="B71" s="27"/>
      <c r="D71" s="9">
        <v>0</v>
      </c>
      <c r="F71" s="9">
        <v>-4727820151</v>
      </c>
      <c r="H71" s="9">
        <v>0</v>
      </c>
      <c r="J71" s="9">
        <v>-4727820151</v>
      </c>
      <c r="L71" s="10">
        <v>18.37</v>
      </c>
      <c r="N71" s="9">
        <v>0</v>
      </c>
      <c r="P71" s="28">
        <v>-4755679642</v>
      </c>
      <c r="Q71" s="28"/>
      <c r="S71" s="9">
        <v>0</v>
      </c>
      <c r="U71" s="9">
        <f t="shared" si="0"/>
        <v>-4755679642</v>
      </c>
      <c r="W71" s="10">
        <v>-0.53</v>
      </c>
    </row>
    <row r="72" spans="1:23" ht="18.75" x14ac:dyDescent="0.2">
      <c r="A72" s="27" t="s">
        <v>35</v>
      </c>
      <c r="B72" s="27"/>
      <c r="D72" s="9">
        <v>0</v>
      </c>
      <c r="F72" s="9">
        <v>-4792332186</v>
      </c>
      <c r="H72" s="9">
        <v>0</v>
      </c>
      <c r="J72" s="9">
        <v>-4792332186</v>
      </c>
      <c r="L72" s="10">
        <v>18.63</v>
      </c>
      <c r="N72" s="9">
        <v>0</v>
      </c>
      <c r="P72" s="28">
        <v>35120978710</v>
      </c>
      <c r="Q72" s="28"/>
      <c r="S72" s="9">
        <v>0</v>
      </c>
      <c r="U72" s="9">
        <f t="shared" si="0"/>
        <v>35120978710</v>
      </c>
      <c r="W72" s="10">
        <v>3.89</v>
      </c>
    </row>
    <row r="73" spans="1:23" ht="18.75" x14ac:dyDescent="0.2">
      <c r="A73" s="27" t="s">
        <v>29</v>
      </c>
      <c r="B73" s="27"/>
      <c r="D73" s="9">
        <v>0</v>
      </c>
      <c r="F73" s="9">
        <v>-16095844142</v>
      </c>
      <c r="H73" s="9">
        <v>0</v>
      </c>
      <c r="J73" s="9">
        <v>-16095844142</v>
      </c>
      <c r="L73" s="10">
        <v>62.56</v>
      </c>
      <c r="N73" s="9">
        <v>0</v>
      </c>
      <c r="P73" s="28">
        <v>-16422593977</v>
      </c>
      <c r="Q73" s="28"/>
      <c r="S73" s="9">
        <v>0</v>
      </c>
      <c r="U73" s="9">
        <f t="shared" ref="U73:U79" si="1">N73+P73+S73</f>
        <v>-16422593977</v>
      </c>
      <c r="W73" s="10">
        <v>-1.82</v>
      </c>
    </row>
    <row r="74" spans="1:23" ht="18.75" x14ac:dyDescent="0.2">
      <c r="A74" s="27" t="s">
        <v>39</v>
      </c>
      <c r="B74" s="27"/>
      <c r="D74" s="9">
        <v>0</v>
      </c>
      <c r="F74" s="9">
        <v>505531473</v>
      </c>
      <c r="H74" s="9">
        <v>0</v>
      </c>
      <c r="J74" s="9">
        <v>505531473</v>
      </c>
      <c r="L74" s="10">
        <v>-1.96</v>
      </c>
      <c r="N74" s="9">
        <v>0</v>
      </c>
      <c r="P74" s="28">
        <v>15898336188</v>
      </c>
      <c r="Q74" s="28"/>
      <c r="S74" s="9">
        <v>0</v>
      </c>
      <c r="U74" s="9">
        <f t="shared" si="1"/>
        <v>15898336188</v>
      </c>
      <c r="W74" s="10">
        <v>1.76</v>
      </c>
    </row>
    <row r="75" spans="1:23" ht="18.75" x14ac:dyDescent="0.2">
      <c r="A75" s="27" t="s">
        <v>37</v>
      </c>
      <c r="B75" s="27"/>
      <c r="D75" s="9">
        <v>0</v>
      </c>
      <c r="F75" s="9">
        <v>-2494966095</v>
      </c>
      <c r="H75" s="9">
        <v>0</v>
      </c>
      <c r="J75" s="9">
        <v>-2494966095</v>
      </c>
      <c r="L75" s="10">
        <v>9.6999999999999993</v>
      </c>
      <c r="N75" s="9">
        <v>0</v>
      </c>
      <c r="P75" s="28">
        <v>4307713988</v>
      </c>
      <c r="Q75" s="28"/>
      <c r="S75" s="9">
        <v>0</v>
      </c>
      <c r="U75" s="9">
        <f t="shared" si="1"/>
        <v>4307713988</v>
      </c>
      <c r="W75" s="10">
        <v>0.48</v>
      </c>
    </row>
    <row r="76" spans="1:23" ht="18.75" x14ac:dyDescent="0.2">
      <c r="A76" s="27" t="s">
        <v>36</v>
      </c>
      <c r="B76" s="27"/>
      <c r="D76" s="9">
        <v>0</v>
      </c>
      <c r="F76" s="9">
        <v>-5014224007</v>
      </c>
      <c r="H76" s="9">
        <v>0</v>
      </c>
      <c r="J76" s="9">
        <v>-5014224007</v>
      </c>
      <c r="L76" s="10">
        <v>19.489999999999998</v>
      </c>
      <c r="N76" s="9">
        <v>0</v>
      </c>
      <c r="P76" s="28">
        <v>15706215753</v>
      </c>
      <c r="Q76" s="28"/>
      <c r="S76" s="9">
        <v>0</v>
      </c>
      <c r="U76" s="9">
        <f t="shared" si="1"/>
        <v>15706215753</v>
      </c>
      <c r="W76" s="10">
        <v>1.74</v>
      </c>
    </row>
    <row r="77" spans="1:23" ht="18.75" x14ac:dyDescent="0.2">
      <c r="A77" s="27" t="s">
        <v>45</v>
      </c>
      <c r="B77" s="27"/>
      <c r="D77" s="9">
        <v>0</v>
      </c>
      <c r="F77" s="9">
        <v>-3201488732</v>
      </c>
      <c r="H77" s="9">
        <v>0</v>
      </c>
      <c r="J77" s="9">
        <v>-3201488732</v>
      </c>
      <c r="L77" s="10">
        <v>12.44</v>
      </c>
      <c r="N77" s="9">
        <v>0</v>
      </c>
      <c r="P77" s="28">
        <v>-2689882865</v>
      </c>
      <c r="Q77" s="28"/>
      <c r="S77" s="9">
        <v>0</v>
      </c>
      <c r="U77" s="9">
        <f t="shared" si="1"/>
        <v>-2689882865</v>
      </c>
      <c r="W77" s="10">
        <v>-0.3</v>
      </c>
    </row>
    <row r="78" spans="1:23" ht="18.75" x14ac:dyDescent="0.2">
      <c r="A78" s="27" t="s">
        <v>23</v>
      </c>
      <c r="B78" s="27"/>
      <c r="D78" s="9">
        <v>0</v>
      </c>
      <c r="F78" s="9">
        <v>-1235461771</v>
      </c>
      <c r="H78" s="9">
        <v>0</v>
      </c>
      <c r="J78" s="9">
        <v>-1235461771</v>
      </c>
      <c r="L78" s="10">
        <v>4.8</v>
      </c>
      <c r="N78" s="9">
        <v>0</v>
      </c>
      <c r="P78" s="28">
        <v>-2440298510</v>
      </c>
      <c r="Q78" s="28"/>
      <c r="S78" s="9">
        <v>0</v>
      </c>
      <c r="U78" s="9">
        <f t="shared" si="1"/>
        <v>-2440298510</v>
      </c>
      <c r="W78" s="10">
        <v>-0.27</v>
      </c>
    </row>
    <row r="79" spans="1:23" ht="18.75" x14ac:dyDescent="0.2">
      <c r="A79" s="30" t="s">
        <v>20</v>
      </c>
      <c r="B79" s="30"/>
      <c r="D79" s="13">
        <v>0</v>
      </c>
      <c r="F79" s="13">
        <v>-1712407627</v>
      </c>
      <c r="H79" s="13">
        <v>0</v>
      </c>
      <c r="J79" s="13">
        <v>-1712407627</v>
      </c>
      <c r="L79" s="14">
        <v>6.66</v>
      </c>
      <c r="N79" s="13">
        <v>0</v>
      </c>
      <c r="P79" s="28">
        <f>-4680250423-7</f>
        <v>-4680250430</v>
      </c>
      <c r="Q79" s="31"/>
      <c r="S79" s="13">
        <v>0</v>
      </c>
      <c r="U79" s="9">
        <f t="shared" si="1"/>
        <v>-4680250430</v>
      </c>
      <c r="W79" s="14">
        <v>-0.52</v>
      </c>
    </row>
    <row r="80" spans="1:23" ht="21.75" thickBot="1" x14ac:dyDescent="0.25">
      <c r="A80" s="29" t="s">
        <v>54</v>
      </c>
      <c r="B80" s="29"/>
      <c r="D80" s="16">
        <v>50276003481</v>
      </c>
      <c r="F80" s="16">
        <v>-56851944193</v>
      </c>
      <c r="H80" s="16">
        <f>SUM(H8:H79)</f>
        <v>295242635</v>
      </c>
      <c r="J80" s="16">
        <f>SUM(J8:J79)</f>
        <v>-6280698077</v>
      </c>
      <c r="L80" s="17">
        <v>19.98</v>
      </c>
      <c r="N80" s="16">
        <f>SUM(N8:N79)</f>
        <v>225367277981</v>
      </c>
      <c r="P80" s="32">
        <f>SUM(P8:Q79)</f>
        <v>550759787831</v>
      </c>
      <c r="Q80" s="32"/>
      <c r="S80" s="16">
        <v>117114878645</v>
      </c>
      <c r="U80" s="16">
        <f>SUM(U8:U79)</f>
        <v>893241944457</v>
      </c>
      <c r="W80" s="17">
        <v>101.27</v>
      </c>
    </row>
    <row r="81" spans="4:19" ht="13.5" thickTop="1" x14ac:dyDescent="0.2">
      <c r="N81" s="19"/>
      <c r="Q81" s="19"/>
      <c r="S81" s="19"/>
    </row>
    <row r="82" spans="4:19" x14ac:dyDescent="0.2">
      <c r="D82" s="19"/>
      <c r="F82" s="19"/>
      <c r="H82" s="19"/>
      <c r="N82" s="19"/>
      <c r="Q82" s="19"/>
    </row>
  </sheetData>
  <mergeCells count="154">
    <mergeCell ref="A80:B80"/>
    <mergeCell ref="A73:B73"/>
    <mergeCell ref="P73:Q73"/>
    <mergeCell ref="A74:B74"/>
    <mergeCell ref="P74:Q74"/>
    <mergeCell ref="A75:B75"/>
    <mergeCell ref="P75:Q75"/>
    <mergeCell ref="A76:B76"/>
    <mergeCell ref="P76:Q76"/>
    <mergeCell ref="A77:B77"/>
    <mergeCell ref="P77:Q77"/>
    <mergeCell ref="A70:B70"/>
    <mergeCell ref="P70:Q70"/>
    <mergeCell ref="A71:B71"/>
    <mergeCell ref="P71:Q71"/>
    <mergeCell ref="A72:B72"/>
    <mergeCell ref="P72:Q72"/>
    <mergeCell ref="A78:B78"/>
    <mergeCell ref="P78:Q78"/>
    <mergeCell ref="A79:B79"/>
    <mergeCell ref="P79:Q79"/>
    <mergeCell ref="A65:B65"/>
    <mergeCell ref="P65:Q65"/>
    <mergeCell ref="A66:B66"/>
    <mergeCell ref="P66:Q66"/>
    <mergeCell ref="A67:B67"/>
    <mergeCell ref="P67:Q67"/>
    <mergeCell ref="A68:B68"/>
    <mergeCell ref="P68:Q68"/>
    <mergeCell ref="A69:B69"/>
    <mergeCell ref="P69:Q69"/>
    <mergeCell ref="A60:B60"/>
    <mergeCell ref="P60:Q60"/>
    <mergeCell ref="A61:B61"/>
    <mergeCell ref="P61:Q61"/>
    <mergeCell ref="A62:B62"/>
    <mergeCell ref="P62:Q62"/>
    <mergeCell ref="A63:B63"/>
    <mergeCell ref="P63:Q63"/>
    <mergeCell ref="A64:B64"/>
    <mergeCell ref="P64:Q64"/>
    <mergeCell ref="A55:B55"/>
    <mergeCell ref="P55:Q55"/>
    <mergeCell ref="A56:B56"/>
    <mergeCell ref="P56:Q56"/>
    <mergeCell ref="A57:B57"/>
    <mergeCell ref="P57:Q57"/>
    <mergeCell ref="A58:B58"/>
    <mergeCell ref="P58:Q58"/>
    <mergeCell ref="A59:B59"/>
    <mergeCell ref="P59:Q59"/>
    <mergeCell ref="A50:B50"/>
    <mergeCell ref="P50:Q50"/>
    <mergeCell ref="A51:B51"/>
    <mergeCell ref="P51:Q51"/>
    <mergeCell ref="A52:B52"/>
    <mergeCell ref="P52:Q52"/>
    <mergeCell ref="A53:B53"/>
    <mergeCell ref="P53:Q53"/>
    <mergeCell ref="A54:B54"/>
    <mergeCell ref="P54:Q54"/>
    <mergeCell ref="A45:B45"/>
    <mergeCell ref="P45:Q45"/>
    <mergeCell ref="A46:B46"/>
    <mergeCell ref="P46:Q46"/>
    <mergeCell ref="A47:B47"/>
    <mergeCell ref="P47:Q47"/>
    <mergeCell ref="A48:B48"/>
    <mergeCell ref="P48:Q48"/>
    <mergeCell ref="A49:B49"/>
    <mergeCell ref="P49:Q4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1:W1"/>
    <mergeCell ref="A2:W2"/>
    <mergeCell ref="A3:W3"/>
    <mergeCell ref="B5:W5"/>
    <mergeCell ref="D6:L6"/>
    <mergeCell ref="N6:W6"/>
    <mergeCell ref="A7:B7"/>
    <mergeCell ref="P7:Q7"/>
    <mergeCell ref="P80:Q80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</mergeCells>
  <pageMargins left="0.39" right="0.39" top="0.39" bottom="0.39" header="0" footer="0"/>
  <pageSetup scale="6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13"/>
  <sheetViews>
    <sheetView rightToLeft="1" view="pageBreakPreview" zoomScale="148" zoomScaleNormal="100" workbookViewId="0">
      <selection activeCell="F7" sqref="F7"/>
    </sheetView>
  </sheetViews>
  <sheetFormatPr defaultRowHeight="12.75" x14ac:dyDescent="0.2"/>
  <cols>
    <col min="1" max="1" width="5.140625" customWidth="1"/>
    <col min="2" max="2" width="40.1406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1.28515625" customWidth="1"/>
  </cols>
  <sheetData>
    <row r="1" spans="1:7" ht="29.1" customHeight="1" x14ac:dyDescent="0.2">
      <c r="A1" s="21" t="s">
        <v>0</v>
      </c>
      <c r="B1" s="21"/>
      <c r="C1" s="21"/>
      <c r="D1" s="21"/>
      <c r="E1" s="21"/>
      <c r="F1" s="21"/>
      <c r="G1" s="21"/>
    </row>
    <row r="2" spans="1:7" ht="21.95" customHeight="1" x14ac:dyDescent="0.2">
      <c r="A2" s="21" t="s">
        <v>70</v>
      </c>
      <c r="B2" s="21"/>
      <c r="C2" s="21"/>
      <c r="D2" s="21"/>
      <c r="E2" s="21"/>
      <c r="F2" s="21"/>
      <c r="G2" s="21"/>
    </row>
    <row r="3" spans="1:7" ht="21.95" customHeight="1" x14ac:dyDescent="0.2">
      <c r="A3" s="21" t="s">
        <v>2</v>
      </c>
      <c r="B3" s="21"/>
      <c r="C3" s="21"/>
      <c r="D3" s="21"/>
      <c r="E3" s="21"/>
      <c r="F3" s="21"/>
      <c r="G3" s="21"/>
    </row>
    <row r="4" spans="1:7" ht="14.65" customHeight="1" x14ac:dyDescent="0.2"/>
    <row r="5" spans="1:7" ht="14.65" customHeight="1" x14ac:dyDescent="0.2">
      <c r="A5" s="1" t="s">
        <v>129</v>
      </c>
      <c r="B5" s="22" t="s">
        <v>130</v>
      </c>
      <c r="C5" s="22"/>
      <c r="D5" s="22"/>
      <c r="E5" s="22"/>
      <c r="F5" s="22"/>
      <c r="G5" s="22"/>
    </row>
    <row r="6" spans="1:7" ht="14.65" customHeight="1" x14ac:dyDescent="0.2">
      <c r="A6" s="23" t="s">
        <v>131</v>
      </c>
      <c r="B6" s="23"/>
      <c r="D6" s="23" t="s">
        <v>85</v>
      </c>
      <c r="E6" s="23"/>
      <c r="F6" s="23" t="s">
        <v>86</v>
      </c>
      <c r="G6" s="23"/>
    </row>
    <row r="7" spans="1:7" ht="21.95" customHeight="1" x14ac:dyDescent="0.2">
      <c r="A7" s="25" t="s">
        <v>62</v>
      </c>
      <c r="B7" s="25"/>
      <c r="D7" s="6">
        <v>3746</v>
      </c>
      <c r="F7" s="6">
        <v>33643</v>
      </c>
    </row>
    <row r="8" spans="1:7" ht="21.95" customHeight="1" x14ac:dyDescent="0.2">
      <c r="A8" s="27" t="s">
        <v>64</v>
      </c>
      <c r="B8" s="27"/>
      <c r="D8" s="9">
        <v>28072</v>
      </c>
      <c r="F8" s="9">
        <v>1267732</v>
      </c>
    </row>
    <row r="9" spans="1:7" ht="21.95" customHeight="1" x14ac:dyDescent="0.2">
      <c r="A9" s="27" t="s">
        <v>65</v>
      </c>
      <c r="B9" s="27"/>
      <c r="D9" s="9">
        <v>15903</v>
      </c>
      <c r="F9" s="9">
        <v>129161</v>
      </c>
    </row>
    <row r="10" spans="1:7" ht="21.95" customHeight="1" x14ac:dyDescent="0.2">
      <c r="A10" s="27" t="s">
        <v>66</v>
      </c>
      <c r="B10" s="27"/>
      <c r="D10" s="9">
        <v>8339456</v>
      </c>
      <c r="F10" s="9">
        <v>93054227</v>
      </c>
    </row>
    <row r="11" spans="1:7" ht="21.95" customHeight="1" x14ac:dyDescent="0.2">
      <c r="A11" s="27" t="s">
        <v>67</v>
      </c>
      <c r="B11" s="27"/>
      <c r="D11" s="9">
        <v>59726</v>
      </c>
      <c r="F11" s="9">
        <v>14924870</v>
      </c>
    </row>
    <row r="12" spans="1:7" ht="21.95" customHeight="1" x14ac:dyDescent="0.2">
      <c r="A12" s="30" t="s">
        <v>68</v>
      </c>
      <c r="B12" s="30"/>
      <c r="D12" s="13">
        <v>39907</v>
      </c>
      <c r="F12" s="13">
        <v>358463</v>
      </c>
    </row>
    <row r="13" spans="1:7" ht="21.95" customHeight="1" thickBot="1" x14ac:dyDescent="0.25">
      <c r="A13" s="29" t="s">
        <v>54</v>
      </c>
      <c r="B13" s="29"/>
      <c r="D13" s="16">
        <v>8486810</v>
      </c>
      <c r="F13" s="16">
        <v>109768096</v>
      </c>
    </row>
  </sheetData>
  <mergeCells count="14">
    <mergeCell ref="A11:B11"/>
    <mergeCell ref="A12:B12"/>
    <mergeCell ref="A13:B13"/>
    <mergeCell ref="A6:B6"/>
    <mergeCell ref="A7:B7"/>
    <mergeCell ref="A8:B8"/>
    <mergeCell ref="A9:B9"/>
    <mergeCell ref="A10:B10"/>
    <mergeCell ref="A1:G1"/>
    <mergeCell ref="A2:G2"/>
    <mergeCell ref="A3:G3"/>
    <mergeCell ref="B5:G5"/>
    <mergeCell ref="D6:E6"/>
    <mergeCell ref="F6:G6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10"/>
  <sheetViews>
    <sheetView rightToLeft="1" view="pageBreakPreview" zoomScale="159" zoomScaleNormal="100" workbookViewId="0">
      <selection activeCell="C11" sqref="A11:C13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1" t="s">
        <v>0</v>
      </c>
      <c r="B1" s="21"/>
      <c r="C1" s="21"/>
      <c r="D1" s="21"/>
      <c r="E1" s="21"/>
      <c r="F1" s="21"/>
    </row>
    <row r="2" spans="1:6" ht="21.95" customHeight="1" x14ac:dyDescent="0.2">
      <c r="A2" s="21" t="s">
        <v>70</v>
      </c>
      <c r="B2" s="21"/>
      <c r="C2" s="21"/>
      <c r="D2" s="21"/>
      <c r="E2" s="21"/>
      <c r="F2" s="21"/>
    </row>
    <row r="3" spans="1:6" ht="21.95" customHeight="1" x14ac:dyDescent="0.2">
      <c r="A3" s="21" t="s">
        <v>2</v>
      </c>
      <c r="B3" s="21"/>
      <c r="C3" s="21"/>
      <c r="D3" s="21"/>
      <c r="E3" s="21"/>
      <c r="F3" s="21"/>
    </row>
    <row r="4" spans="1:6" ht="14.65" customHeight="1" x14ac:dyDescent="0.2"/>
    <row r="5" spans="1:6" ht="29.1" customHeight="1" x14ac:dyDescent="0.2">
      <c r="A5" s="1" t="s">
        <v>132</v>
      </c>
      <c r="B5" s="22" t="s">
        <v>82</v>
      </c>
      <c r="C5" s="22"/>
      <c r="D5" s="22"/>
      <c r="E5" s="22"/>
      <c r="F5" s="22"/>
    </row>
    <row r="6" spans="1:6" ht="14.65" customHeight="1" x14ac:dyDescent="0.2">
      <c r="D6" s="2" t="s">
        <v>85</v>
      </c>
      <c r="F6" s="2" t="s">
        <v>9</v>
      </c>
    </row>
    <row r="7" spans="1:6" ht="14.65" customHeight="1" x14ac:dyDescent="0.2">
      <c r="A7" s="23" t="s">
        <v>82</v>
      </c>
      <c r="B7" s="23"/>
      <c r="D7" s="4" t="s">
        <v>59</v>
      </c>
      <c r="F7" s="4" t="s">
        <v>59</v>
      </c>
    </row>
    <row r="8" spans="1:6" ht="21.95" customHeight="1" x14ac:dyDescent="0.2">
      <c r="A8" s="25" t="s">
        <v>82</v>
      </c>
      <c r="B8" s="25"/>
      <c r="D8" s="6">
        <v>22</v>
      </c>
      <c r="F8" s="6">
        <v>1890928120</v>
      </c>
    </row>
    <row r="9" spans="1:6" ht="21.95" customHeight="1" x14ac:dyDescent="0.2">
      <c r="A9" s="30" t="s">
        <v>133</v>
      </c>
      <c r="B9" s="30"/>
      <c r="D9" s="13">
        <v>3621770</v>
      </c>
      <c r="F9" s="13">
        <v>194698199</v>
      </c>
    </row>
    <row r="10" spans="1:6" ht="21.95" customHeight="1" x14ac:dyDescent="0.2">
      <c r="A10" s="29" t="s">
        <v>54</v>
      </c>
      <c r="B10" s="29"/>
      <c r="D10" s="16">
        <v>3621792</v>
      </c>
      <c r="F10" s="16">
        <v>2085626319</v>
      </c>
    </row>
  </sheetData>
  <mergeCells count="8">
    <mergeCell ref="A8:B8"/>
    <mergeCell ref="A9:B9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S41"/>
  <sheetViews>
    <sheetView rightToLeft="1" view="pageBreakPreview" zoomScale="58" zoomScaleNormal="84" workbookViewId="0">
      <selection activeCell="O38" sqref="O38"/>
    </sheetView>
  </sheetViews>
  <sheetFormatPr defaultRowHeight="12.75" x14ac:dyDescent="0.2"/>
  <cols>
    <col min="1" max="1" width="24" bestFit="1" customWidth="1"/>
    <col min="2" max="2" width="1.28515625" customWidth="1"/>
    <col min="3" max="3" width="14" bestFit="1" customWidth="1"/>
    <col min="4" max="4" width="1.28515625" customWidth="1"/>
    <col min="5" max="5" width="23.140625" bestFit="1" customWidth="1"/>
    <col min="6" max="6" width="1.28515625" customWidth="1"/>
    <col min="7" max="7" width="16.28515625" bestFit="1" customWidth="1"/>
    <col min="8" max="8" width="1.28515625" customWidth="1"/>
    <col min="9" max="9" width="16.85546875" bestFit="1" customWidth="1"/>
    <col min="10" max="10" width="1.28515625" customWidth="1"/>
    <col min="11" max="11" width="15.42578125" bestFit="1" customWidth="1"/>
    <col min="12" max="12" width="1.28515625" customWidth="1"/>
    <col min="13" max="13" width="16.85546875" bestFit="1" customWidth="1"/>
    <col min="14" max="14" width="1.28515625" customWidth="1"/>
    <col min="15" max="15" width="18.140625" bestFit="1" customWidth="1"/>
    <col min="16" max="16" width="1.28515625" customWidth="1"/>
    <col min="17" max="17" width="15.42578125" bestFit="1" customWidth="1"/>
    <col min="18" max="18" width="1.28515625" customWidth="1"/>
    <col min="19" max="19" width="18.140625" bestFit="1" customWidth="1"/>
    <col min="20" max="20" width="0.28515625" customWidth="1"/>
  </cols>
  <sheetData>
    <row r="1" spans="1:19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19" ht="25.5" x14ac:dyDescent="0.2">
      <c r="A2" s="21" t="s">
        <v>70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5" spans="1:19" ht="24" x14ac:dyDescent="0.2">
      <c r="A5" s="22" t="s">
        <v>88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</row>
    <row r="6" spans="1:19" ht="21" x14ac:dyDescent="0.2">
      <c r="A6" s="23" t="s">
        <v>55</v>
      </c>
      <c r="C6" s="23" t="s">
        <v>134</v>
      </c>
      <c r="D6" s="23"/>
      <c r="E6" s="23"/>
      <c r="F6" s="23"/>
      <c r="G6" s="23"/>
      <c r="I6" s="23" t="s">
        <v>85</v>
      </c>
      <c r="J6" s="23"/>
      <c r="K6" s="23"/>
      <c r="L6" s="23"/>
      <c r="M6" s="23"/>
      <c r="O6" s="23" t="s">
        <v>86</v>
      </c>
      <c r="P6" s="23"/>
      <c r="Q6" s="23"/>
      <c r="R6" s="23"/>
      <c r="S6" s="23"/>
    </row>
    <row r="7" spans="1:19" ht="42" x14ac:dyDescent="0.2">
      <c r="A7" s="23"/>
      <c r="C7" s="18" t="s">
        <v>135</v>
      </c>
      <c r="D7" s="3"/>
      <c r="E7" s="18" t="s">
        <v>136</v>
      </c>
      <c r="F7" s="3"/>
      <c r="G7" s="18" t="s">
        <v>137</v>
      </c>
      <c r="I7" s="18" t="s">
        <v>138</v>
      </c>
      <c r="J7" s="3"/>
      <c r="K7" s="18" t="s">
        <v>139</v>
      </c>
      <c r="L7" s="3"/>
      <c r="M7" s="18" t="s">
        <v>140</v>
      </c>
      <c r="O7" s="18" t="s">
        <v>138</v>
      </c>
      <c r="P7" s="3"/>
      <c r="Q7" s="18" t="s">
        <v>139</v>
      </c>
      <c r="R7" s="3"/>
      <c r="S7" s="20" t="s">
        <v>140</v>
      </c>
    </row>
    <row r="8" spans="1:19" ht="18.75" x14ac:dyDescent="0.2">
      <c r="A8" s="5" t="s">
        <v>49</v>
      </c>
      <c r="C8" s="5" t="s">
        <v>141</v>
      </c>
      <c r="E8" s="6">
        <v>3234808</v>
      </c>
      <c r="G8" s="6">
        <v>1540</v>
      </c>
      <c r="I8" s="6">
        <v>0</v>
      </c>
      <c r="K8" s="6">
        <v>0</v>
      </c>
      <c r="M8" s="6">
        <v>0</v>
      </c>
      <c r="O8" s="6">
        <v>4981604320</v>
      </c>
      <c r="Q8" s="6">
        <v>0</v>
      </c>
      <c r="S8" s="9">
        <f>O8-Q8</f>
        <v>4981604320</v>
      </c>
    </row>
    <row r="9" spans="1:19" ht="18.75" x14ac:dyDescent="0.2">
      <c r="A9" s="8" t="s">
        <v>26</v>
      </c>
      <c r="C9" s="8" t="s">
        <v>142</v>
      </c>
      <c r="E9" s="9">
        <v>5116551</v>
      </c>
      <c r="G9" s="9">
        <v>630</v>
      </c>
      <c r="I9" s="9">
        <v>0</v>
      </c>
      <c r="K9" s="9">
        <v>0</v>
      </c>
      <c r="M9" s="9">
        <v>0</v>
      </c>
      <c r="O9" s="9">
        <f>3223427130+3598460</f>
        <v>3227025590</v>
      </c>
      <c r="Q9" s="9">
        <v>0</v>
      </c>
      <c r="S9" s="9">
        <f t="shared" ref="S9:S38" si="0">O9-Q9</f>
        <v>3227025590</v>
      </c>
    </row>
    <row r="10" spans="1:19" ht="18.75" x14ac:dyDescent="0.2">
      <c r="A10" s="8" t="s">
        <v>33</v>
      </c>
      <c r="C10" s="8" t="s">
        <v>143</v>
      </c>
      <c r="E10" s="9">
        <v>19196000</v>
      </c>
      <c r="G10" s="9">
        <v>1100</v>
      </c>
      <c r="I10" s="9">
        <v>21115600000</v>
      </c>
      <c r="K10" s="9">
        <v>753132365</v>
      </c>
      <c r="M10" s="9">
        <v>20362467635</v>
      </c>
      <c r="O10" s="9">
        <v>21115600000</v>
      </c>
      <c r="Q10" s="9">
        <v>753132365</v>
      </c>
      <c r="S10" s="9">
        <f t="shared" si="0"/>
        <v>20362467635</v>
      </c>
    </row>
    <row r="11" spans="1:19" ht="18.75" x14ac:dyDescent="0.2">
      <c r="A11" s="8" t="s">
        <v>34</v>
      </c>
      <c r="C11" s="8" t="s">
        <v>144</v>
      </c>
      <c r="E11" s="9">
        <v>4156719</v>
      </c>
      <c r="G11" s="9">
        <v>2920</v>
      </c>
      <c r="I11" s="9">
        <v>0</v>
      </c>
      <c r="K11" s="9">
        <v>0</v>
      </c>
      <c r="M11" s="9">
        <v>0</v>
      </c>
      <c r="O11" s="9">
        <v>12137619480</v>
      </c>
      <c r="Q11" s="9">
        <v>0</v>
      </c>
      <c r="S11" s="9">
        <f t="shared" si="0"/>
        <v>12137619480</v>
      </c>
    </row>
    <row r="12" spans="1:19" ht="18.75" x14ac:dyDescent="0.2">
      <c r="A12" s="8" t="s">
        <v>32</v>
      </c>
      <c r="C12" s="8" t="s">
        <v>145</v>
      </c>
      <c r="E12" s="9">
        <v>900000</v>
      </c>
      <c r="G12" s="9">
        <v>6500</v>
      </c>
      <c r="I12" s="9">
        <v>0</v>
      </c>
      <c r="K12" s="9">
        <v>0</v>
      </c>
      <c r="M12" s="9">
        <v>0</v>
      </c>
      <c r="O12" s="9">
        <v>5850000000</v>
      </c>
      <c r="Q12" s="9">
        <v>0</v>
      </c>
      <c r="S12" s="9">
        <f t="shared" si="0"/>
        <v>5850000000</v>
      </c>
    </row>
    <row r="13" spans="1:19" ht="18.75" x14ac:dyDescent="0.2">
      <c r="A13" s="8" t="s">
        <v>48</v>
      </c>
      <c r="C13" s="8" t="s">
        <v>146</v>
      </c>
      <c r="E13" s="9">
        <v>13000000</v>
      </c>
      <c r="G13" s="9">
        <v>370</v>
      </c>
      <c r="I13" s="9">
        <v>0</v>
      </c>
      <c r="K13" s="9">
        <v>0</v>
      </c>
      <c r="M13" s="9">
        <v>0</v>
      </c>
      <c r="O13" s="9">
        <v>4810000000</v>
      </c>
      <c r="Q13" s="9">
        <v>0</v>
      </c>
      <c r="S13" s="9">
        <f t="shared" si="0"/>
        <v>4810000000</v>
      </c>
    </row>
    <row r="14" spans="1:19" ht="18.75" x14ac:dyDescent="0.2">
      <c r="A14" s="8" t="s">
        <v>31</v>
      </c>
      <c r="C14" s="8" t="s">
        <v>147</v>
      </c>
      <c r="E14" s="9">
        <v>751229</v>
      </c>
      <c r="G14" s="9">
        <v>6500</v>
      </c>
      <c r="I14" s="9">
        <v>0</v>
      </c>
      <c r="K14" s="9">
        <v>0</v>
      </c>
      <c r="M14" s="9">
        <v>0</v>
      </c>
      <c r="O14" s="9">
        <v>4882988500</v>
      </c>
      <c r="Q14" s="9">
        <v>0</v>
      </c>
      <c r="S14" s="9">
        <f t="shared" si="0"/>
        <v>4882988500</v>
      </c>
    </row>
    <row r="15" spans="1:19" ht="18.75" x14ac:dyDescent="0.2">
      <c r="A15" s="8" t="s">
        <v>21</v>
      </c>
      <c r="C15" s="8" t="s">
        <v>147</v>
      </c>
      <c r="E15" s="9">
        <v>7100000</v>
      </c>
      <c r="G15" s="9">
        <v>1680</v>
      </c>
      <c r="I15" s="9">
        <v>0</v>
      </c>
      <c r="K15" s="9">
        <v>0</v>
      </c>
      <c r="M15" s="9">
        <v>0</v>
      </c>
      <c r="O15" s="9">
        <v>11928000000</v>
      </c>
      <c r="Q15" s="9">
        <v>0</v>
      </c>
      <c r="S15" s="9">
        <f t="shared" si="0"/>
        <v>11928000000</v>
      </c>
    </row>
    <row r="16" spans="1:19" ht="18.75" x14ac:dyDescent="0.2">
      <c r="A16" s="8" t="s">
        <v>50</v>
      </c>
      <c r="C16" s="8" t="s">
        <v>148</v>
      </c>
      <c r="E16" s="9">
        <v>2495428</v>
      </c>
      <c r="G16" s="9">
        <v>750</v>
      </c>
      <c r="I16" s="9">
        <v>0</v>
      </c>
      <c r="K16" s="9">
        <v>0</v>
      </c>
      <c r="M16" s="9">
        <v>0</v>
      </c>
      <c r="O16" s="9">
        <v>1871571000</v>
      </c>
      <c r="Q16" s="9">
        <v>231418743</v>
      </c>
      <c r="S16" s="9">
        <f t="shared" si="0"/>
        <v>1640152257</v>
      </c>
    </row>
    <row r="17" spans="1:19" ht="18.75" x14ac:dyDescent="0.2">
      <c r="A17" s="8" t="s">
        <v>41</v>
      </c>
      <c r="C17" s="8" t="s">
        <v>144</v>
      </c>
      <c r="E17" s="9">
        <v>40300000</v>
      </c>
      <c r="G17" s="9">
        <v>400</v>
      </c>
      <c r="I17" s="9">
        <v>0</v>
      </c>
      <c r="K17" s="9">
        <v>0</v>
      </c>
      <c r="M17" s="9">
        <v>0</v>
      </c>
      <c r="O17" s="9">
        <v>16120000000</v>
      </c>
      <c r="Q17" s="9">
        <v>0</v>
      </c>
      <c r="S17" s="9">
        <f t="shared" si="0"/>
        <v>16120000000</v>
      </c>
    </row>
    <row r="18" spans="1:19" ht="18.75" x14ac:dyDescent="0.2">
      <c r="A18" s="8" t="s">
        <v>104</v>
      </c>
      <c r="C18" s="8" t="s">
        <v>149</v>
      </c>
      <c r="E18" s="9">
        <v>1511626</v>
      </c>
      <c r="G18" s="9">
        <v>1330</v>
      </c>
      <c r="I18" s="9">
        <v>0</v>
      </c>
      <c r="K18" s="9">
        <v>0</v>
      </c>
      <c r="M18" s="9">
        <v>0</v>
      </c>
      <c r="O18" s="9">
        <v>2010462580</v>
      </c>
      <c r="Q18" s="9">
        <v>0</v>
      </c>
      <c r="S18" s="9">
        <f t="shared" si="0"/>
        <v>2010462580</v>
      </c>
    </row>
    <row r="19" spans="1:19" ht="18.75" x14ac:dyDescent="0.2">
      <c r="A19" s="8" t="s">
        <v>99</v>
      </c>
      <c r="C19" s="8" t="s">
        <v>142</v>
      </c>
      <c r="E19" s="9">
        <v>1121634</v>
      </c>
      <c r="G19" s="9">
        <v>187</v>
      </c>
      <c r="I19" s="9">
        <v>0</v>
      </c>
      <c r="K19" s="9">
        <v>0</v>
      </c>
      <c r="M19" s="9">
        <v>0</v>
      </c>
      <c r="O19" s="9">
        <v>209745558</v>
      </c>
      <c r="Q19" s="9">
        <v>0</v>
      </c>
      <c r="S19" s="9">
        <f t="shared" si="0"/>
        <v>209745558</v>
      </c>
    </row>
    <row r="20" spans="1:19" ht="18.75" x14ac:dyDescent="0.2">
      <c r="A20" s="8" t="s">
        <v>53</v>
      </c>
      <c r="C20" s="8" t="s">
        <v>144</v>
      </c>
      <c r="E20" s="9">
        <v>6980000</v>
      </c>
      <c r="G20" s="9">
        <v>960</v>
      </c>
      <c r="I20" s="9">
        <v>0</v>
      </c>
      <c r="K20" s="9">
        <v>0</v>
      </c>
      <c r="M20" s="9">
        <v>0</v>
      </c>
      <c r="O20" s="9">
        <v>6700800000</v>
      </c>
      <c r="Q20" s="9">
        <v>0</v>
      </c>
      <c r="S20" s="9">
        <f t="shared" si="0"/>
        <v>6700800000</v>
      </c>
    </row>
    <row r="21" spans="1:19" ht="18.75" x14ac:dyDescent="0.2">
      <c r="A21" s="8" t="s">
        <v>25</v>
      </c>
      <c r="C21" s="8" t="s">
        <v>150</v>
      </c>
      <c r="E21" s="9">
        <v>25400000</v>
      </c>
      <c r="G21" s="9">
        <v>1350</v>
      </c>
      <c r="I21" s="9">
        <v>0</v>
      </c>
      <c r="K21" s="9">
        <v>0</v>
      </c>
      <c r="M21" s="9">
        <v>0</v>
      </c>
      <c r="O21" s="9">
        <v>34290000000</v>
      </c>
      <c r="Q21" s="9">
        <v>0</v>
      </c>
      <c r="S21" s="9">
        <f t="shared" si="0"/>
        <v>34290000000</v>
      </c>
    </row>
    <row r="22" spans="1:19" ht="18.75" x14ac:dyDescent="0.2">
      <c r="A22" s="8" t="s">
        <v>22</v>
      </c>
      <c r="C22" s="8" t="s">
        <v>151</v>
      </c>
      <c r="E22" s="9">
        <v>585000</v>
      </c>
      <c r="G22" s="9">
        <v>37000</v>
      </c>
      <c r="I22" s="9">
        <v>0</v>
      </c>
      <c r="K22" s="9">
        <v>0</v>
      </c>
      <c r="M22" s="9">
        <v>0</v>
      </c>
      <c r="O22" s="9">
        <v>21645000000</v>
      </c>
      <c r="Q22" s="9">
        <v>0</v>
      </c>
      <c r="S22" s="9">
        <f t="shared" si="0"/>
        <v>21645000000</v>
      </c>
    </row>
    <row r="23" spans="1:19" ht="18.75" x14ac:dyDescent="0.2">
      <c r="A23" s="8" t="s">
        <v>128</v>
      </c>
      <c r="C23" s="8" t="s">
        <v>152</v>
      </c>
      <c r="E23" s="9">
        <v>653648</v>
      </c>
      <c r="G23" s="9">
        <v>3000</v>
      </c>
      <c r="I23" s="9">
        <v>0</v>
      </c>
      <c r="K23" s="9">
        <v>0</v>
      </c>
      <c r="M23" s="9">
        <v>0</v>
      </c>
      <c r="O23" s="9">
        <v>1960944000</v>
      </c>
      <c r="Q23" s="9">
        <v>42057780</v>
      </c>
      <c r="S23" s="9">
        <f t="shared" si="0"/>
        <v>1918886220</v>
      </c>
    </row>
    <row r="24" spans="1:19" ht="18.75" x14ac:dyDescent="0.2">
      <c r="A24" s="8" t="s">
        <v>113</v>
      </c>
      <c r="C24" s="8" t="s">
        <v>147</v>
      </c>
      <c r="E24" s="9">
        <v>2857142</v>
      </c>
      <c r="G24" s="9">
        <v>300</v>
      </c>
      <c r="I24" s="9">
        <v>0</v>
      </c>
      <c r="K24" s="9">
        <v>0</v>
      </c>
      <c r="M24" s="9">
        <v>0</v>
      </c>
      <c r="O24" s="9">
        <v>857142600</v>
      </c>
      <c r="Q24" s="9">
        <v>0</v>
      </c>
      <c r="S24" s="9">
        <f t="shared" si="0"/>
        <v>857142600</v>
      </c>
    </row>
    <row r="25" spans="1:19" ht="18.75" x14ac:dyDescent="0.2">
      <c r="A25" s="8" t="s">
        <v>109</v>
      </c>
      <c r="C25" s="8" t="s">
        <v>146</v>
      </c>
      <c r="E25" s="9">
        <v>20234000</v>
      </c>
      <c r="G25" s="9">
        <v>388</v>
      </c>
      <c r="I25" s="9">
        <v>0</v>
      </c>
      <c r="K25" s="9">
        <v>0</v>
      </c>
      <c r="M25" s="9">
        <v>0</v>
      </c>
      <c r="O25" s="9">
        <v>7850792000</v>
      </c>
      <c r="Q25" s="9">
        <v>0</v>
      </c>
      <c r="S25" s="9">
        <f t="shared" si="0"/>
        <v>7850792000</v>
      </c>
    </row>
    <row r="26" spans="1:19" ht="18.75" x14ac:dyDescent="0.2">
      <c r="A26" s="8" t="s">
        <v>40</v>
      </c>
      <c r="C26" s="8" t="s">
        <v>153</v>
      </c>
      <c r="E26" s="9">
        <v>1717452</v>
      </c>
      <c r="G26" s="9">
        <v>4500</v>
      </c>
      <c r="I26" s="9">
        <v>0</v>
      </c>
      <c r="K26" s="9">
        <v>0</v>
      </c>
      <c r="M26" s="9">
        <v>0</v>
      </c>
      <c r="O26" s="9">
        <v>7728534000</v>
      </c>
      <c r="Q26" s="9">
        <v>0</v>
      </c>
      <c r="S26" s="9">
        <f t="shared" si="0"/>
        <v>7728534000</v>
      </c>
    </row>
    <row r="27" spans="1:19" ht="18.75" x14ac:dyDescent="0.2">
      <c r="A27" s="8" t="s">
        <v>120</v>
      </c>
      <c r="C27" s="8" t="s">
        <v>146</v>
      </c>
      <c r="E27" s="9">
        <v>5672727</v>
      </c>
      <c r="G27" s="9">
        <v>260</v>
      </c>
      <c r="I27" s="9">
        <v>0</v>
      </c>
      <c r="K27" s="9">
        <v>0</v>
      </c>
      <c r="M27" s="9">
        <v>0</v>
      </c>
      <c r="O27" s="9">
        <v>1474909020</v>
      </c>
      <c r="Q27" s="9">
        <v>0</v>
      </c>
      <c r="S27" s="9">
        <f t="shared" si="0"/>
        <v>1474909020</v>
      </c>
    </row>
    <row r="28" spans="1:19" ht="18.75" x14ac:dyDescent="0.2">
      <c r="A28" s="8" t="s">
        <v>24</v>
      </c>
      <c r="C28" s="8" t="s">
        <v>142</v>
      </c>
      <c r="E28" s="9">
        <v>360000</v>
      </c>
      <c r="G28" s="9">
        <v>20000</v>
      </c>
      <c r="I28" s="9">
        <v>0</v>
      </c>
      <c r="K28" s="9">
        <v>0</v>
      </c>
      <c r="M28" s="9">
        <v>0</v>
      </c>
      <c r="O28" s="9">
        <v>7200000000</v>
      </c>
      <c r="Q28" s="9">
        <v>0</v>
      </c>
      <c r="S28" s="9">
        <f t="shared" si="0"/>
        <v>7200000000</v>
      </c>
    </row>
    <row r="29" spans="1:19" ht="18.75" x14ac:dyDescent="0.2">
      <c r="A29" s="8" t="s">
        <v>30</v>
      </c>
      <c r="C29" s="8" t="s">
        <v>154</v>
      </c>
      <c r="E29" s="9">
        <v>20654069</v>
      </c>
      <c r="G29" s="9">
        <v>950</v>
      </c>
      <c r="I29" s="9">
        <v>0</v>
      </c>
      <c r="K29" s="9">
        <v>0</v>
      </c>
      <c r="M29" s="9">
        <v>0</v>
      </c>
      <c r="O29" s="9">
        <v>19621365550</v>
      </c>
      <c r="Q29" s="9">
        <v>0</v>
      </c>
      <c r="S29" s="9">
        <f t="shared" si="0"/>
        <v>19621365550</v>
      </c>
    </row>
    <row r="30" spans="1:19" ht="18.75" x14ac:dyDescent="0.2">
      <c r="A30" s="8" t="s">
        <v>111</v>
      </c>
      <c r="C30" s="8" t="s">
        <v>155</v>
      </c>
      <c r="E30" s="9">
        <v>40000000</v>
      </c>
      <c r="G30" s="9">
        <v>150</v>
      </c>
      <c r="I30" s="9">
        <v>0</v>
      </c>
      <c r="K30" s="9">
        <v>0</v>
      </c>
      <c r="M30" s="9">
        <v>0</v>
      </c>
      <c r="O30" s="9">
        <v>6000000000</v>
      </c>
      <c r="Q30" s="9">
        <v>0</v>
      </c>
      <c r="S30" s="9">
        <f t="shared" si="0"/>
        <v>6000000000</v>
      </c>
    </row>
    <row r="31" spans="1:19" ht="18.75" x14ac:dyDescent="0.2">
      <c r="A31" s="8" t="s">
        <v>106</v>
      </c>
      <c r="C31" s="8" t="s">
        <v>144</v>
      </c>
      <c r="E31" s="9">
        <v>4700000</v>
      </c>
      <c r="G31" s="9">
        <v>34</v>
      </c>
      <c r="I31" s="9">
        <v>0</v>
      </c>
      <c r="K31" s="9">
        <v>0</v>
      </c>
      <c r="M31" s="9">
        <v>0</v>
      </c>
      <c r="O31" s="9">
        <v>159800000</v>
      </c>
      <c r="Q31" s="9">
        <v>0</v>
      </c>
      <c r="S31" s="9">
        <f t="shared" si="0"/>
        <v>159800000</v>
      </c>
    </row>
    <row r="32" spans="1:19" ht="18.75" x14ac:dyDescent="0.2">
      <c r="A32" s="8" t="s">
        <v>43</v>
      </c>
      <c r="C32" s="8" t="s">
        <v>156</v>
      </c>
      <c r="E32" s="9">
        <v>39100000</v>
      </c>
      <c r="G32" s="9">
        <v>260</v>
      </c>
      <c r="I32" s="9">
        <v>10166000000</v>
      </c>
      <c r="K32" s="9">
        <v>614931789</v>
      </c>
      <c r="M32" s="9">
        <v>9551068211</v>
      </c>
      <c r="O32" s="9">
        <v>10166000000</v>
      </c>
      <c r="Q32" s="9">
        <v>614931789</v>
      </c>
      <c r="S32" s="9">
        <f t="shared" si="0"/>
        <v>9551068211</v>
      </c>
    </row>
    <row r="33" spans="1:19" ht="18.75" x14ac:dyDescent="0.2">
      <c r="A33" s="8" t="s">
        <v>123</v>
      </c>
      <c r="C33" s="8" t="s">
        <v>157</v>
      </c>
      <c r="E33" s="9">
        <v>10180000</v>
      </c>
      <c r="G33" s="9">
        <v>77</v>
      </c>
      <c r="I33" s="9">
        <v>0</v>
      </c>
      <c r="K33" s="9">
        <v>0</v>
      </c>
      <c r="M33" s="9">
        <v>0</v>
      </c>
      <c r="O33" s="9">
        <v>783860000</v>
      </c>
      <c r="Q33" s="9">
        <v>0</v>
      </c>
      <c r="S33" s="9">
        <f t="shared" si="0"/>
        <v>783860000</v>
      </c>
    </row>
    <row r="34" spans="1:19" ht="18.75" x14ac:dyDescent="0.2">
      <c r="A34" s="8" t="s">
        <v>95</v>
      </c>
      <c r="C34" s="8" t="s">
        <v>144</v>
      </c>
      <c r="E34" s="9">
        <v>1800000</v>
      </c>
      <c r="G34" s="9">
        <v>38</v>
      </c>
      <c r="I34" s="9">
        <v>0</v>
      </c>
      <c r="K34" s="9">
        <v>0</v>
      </c>
      <c r="M34" s="9">
        <v>0</v>
      </c>
      <c r="O34" s="9">
        <v>68400000</v>
      </c>
      <c r="Q34" s="9">
        <v>0</v>
      </c>
      <c r="S34" s="9">
        <f t="shared" si="0"/>
        <v>68400000</v>
      </c>
    </row>
    <row r="35" spans="1:19" ht="18.75" x14ac:dyDescent="0.2">
      <c r="A35" s="8" t="s">
        <v>107</v>
      </c>
      <c r="C35" s="8" t="s">
        <v>158</v>
      </c>
      <c r="E35" s="9">
        <v>10100746</v>
      </c>
      <c r="G35" s="9">
        <v>150</v>
      </c>
      <c r="I35" s="9">
        <v>0</v>
      </c>
      <c r="K35" s="9">
        <v>0</v>
      </c>
      <c r="M35" s="9">
        <v>0</v>
      </c>
      <c r="O35" s="9">
        <v>1515111900</v>
      </c>
      <c r="Q35" s="9">
        <v>0</v>
      </c>
      <c r="S35" s="9">
        <f t="shared" si="0"/>
        <v>1515111900</v>
      </c>
    </row>
    <row r="36" spans="1:19" ht="18.75" x14ac:dyDescent="0.2">
      <c r="A36" s="8" t="s">
        <v>96</v>
      </c>
      <c r="C36" s="8" t="s">
        <v>159</v>
      </c>
      <c r="E36" s="9">
        <v>54250608</v>
      </c>
      <c r="G36" s="9">
        <v>70</v>
      </c>
      <c r="I36" s="9">
        <v>0</v>
      </c>
      <c r="K36" s="9">
        <v>0</v>
      </c>
      <c r="M36" s="9">
        <v>0</v>
      </c>
      <c r="O36" s="9">
        <v>3797542560</v>
      </c>
      <c r="Q36" s="9">
        <v>0</v>
      </c>
      <c r="S36" s="9">
        <f t="shared" si="0"/>
        <v>3797542560</v>
      </c>
    </row>
    <row r="37" spans="1:19" ht="18.75" x14ac:dyDescent="0.2">
      <c r="A37" s="8" t="s">
        <v>115</v>
      </c>
      <c r="C37" s="8" t="s">
        <v>160</v>
      </c>
      <c r="E37" s="9">
        <v>1562500</v>
      </c>
      <c r="G37" s="9">
        <v>320</v>
      </c>
      <c r="I37" s="9">
        <v>0</v>
      </c>
      <c r="K37" s="9">
        <v>0</v>
      </c>
      <c r="M37" s="9">
        <v>0</v>
      </c>
      <c r="O37" s="9">
        <v>500000000</v>
      </c>
      <c r="Q37" s="9">
        <v>0</v>
      </c>
      <c r="S37" s="9">
        <f t="shared" si="0"/>
        <v>500000000</v>
      </c>
    </row>
    <row r="38" spans="1:19" ht="18.75" x14ac:dyDescent="0.2">
      <c r="A38" s="11" t="s">
        <v>44</v>
      </c>
      <c r="C38" s="11" t="s">
        <v>161</v>
      </c>
      <c r="E38" s="13">
        <v>13200000</v>
      </c>
      <c r="G38" s="13">
        <v>420</v>
      </c>
      <c r="I38" s="13">
        <v>0</v>
      </c>
      <c r="K38" s="13">
        <v>0</v>
      </c>
      <c r="M38" s="13">
        <v>0</v>
      </c>
      <c r="O38" s="13">
        <v>5544000000</v>
      </c>
      <c r="Q38" s="13">
        <v>0</v>
      </c>
      <c r="S38" s="9">
        <f t="shared" si="0"/>
        <v>5544000000</v>
      </c>
    </row>
    <row r="39" spans="1:19" ht="21" x14ac:dyDescent="0.2">
      <c r="A39" s="15" t="s">
        <v>54</v>
      </c>
      <c r="C39" s="16"/>
      <c r="E39" s="16"/>
      <c r="G39" s="16"/>
      <c r="I39" s="16">
        <v>52397200000</v>
      </c>
      <c r="K39" s="16">
        <v>2121196519</v>
      </c>
      <c r="M39" s="16">
        <v>50276003481</v>
      </c>
      <c r="O39" s="16">
        <f>SUM(O8:O38)</f>
        <v>227008818658</v>
      </c>
      <c r="Q39" s="16">
        <f>SUM(Q8:Q38)</f>
        <v>1641540677</v>
      </c>
      <c r="S39" s="16">
        <f>SUM(S8:S38)</f>
        <v>225367277981</v>
      </c>
    </row>
    <row r="40" spans="1:19" x14ac:dyDescent="0.2">
      <c r="O40" s="19"/>
      <c r="S40" s="19"/>
    </row>
    <row r="41" spans="1:19" x14ac:dyDescent="0.2">
      <c r="O41" s="19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7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14"/>
  <sheetViews>
    <sheetView rightToLeft="1" view="pageBreakPreview" zoomScale="97" zoomScaleNormal="100" workbookViewId="0">
      <selection activeCell="H26" sqref="H26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21.95" customHeight="1" x14ac:dyDescent="0.2">
      <c r="A2" s="21" t="s">
        <v>70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21.9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3" ht="14.65" customHeight="1" x14ac:dyDescent="0.2"/>
    <row r="5" spans="1:13" ht="14.65" customHeight="1" x14ac:dyDescent="0.2">
      <c r="A5" s="22" t="s">
        <v>164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ht="14.65" customHeight="1" x14ac:dyDescent="0.2">
      <c r="A6" s="23" t="s">
        <v>73</v>
      </c>
      <c r="C6" s="23" t="s">
        <v>85</v>
      </c>
      <c r="D6" s="23"/>
      <c r="E6" s="23"/>
      <c r="F6" s="23"/>
      <c r="G6" s="23"/>
      <c r="I6" s="23" t="s">
        <v>86</v>
      </c>
      <c r="J6" s="23"/>
      <c r="K6" s="23"/>
      <c r="L6" s="23"/>
      <c r="M6" s="23"/>
    </row>
    <row r="7" spans="1:13" ht="29.1" customHeight="1" x14ac:dyDescent="0.2">
      <c r="A7" s="23"/>
      <c r="C7" s="18" t="s">
        <v>162</v>
      </c>
      <c r="D7" s="3"/>
      <c r="E7" s="18" t="s">
        <v>139</v>
      </c>
      <c r="F7" s="3"/>
      <c r="G7" s="18" t="s">
        <v>163</v>
      </c>
      <c r="I7" s="18" t="s">
        <v>162</v>
      </c>
      <c r="J7" s="3"/>
      <c r="K7" s="18" t="s">
        <v>139</v>
      </c>
      <c r="L7" s="3"/>
      <c r="M7" s="18" t="s">
        <v>163</v>
      </c>
    </row>
    <row r="8" spans="1:13" ht="21.95" customHeight="1" x14ac:dyDescent="0.2">
      <c r="A8" s="5" t="s">
        <v>62</v>
      </c>
      <c r="C8" s="6">
        <v>3746</v>
      </c>
      <c r="E8" s="6">
        <v>0</v>
      </c>
      <c r="G8" s="6">
        <v>3746</v>
      </c>
      <c r="I8" s="6">
        <v>33643</v>
      </c>
      <c r="K8" s="6">
        <v>0</v>
      </c>
      <c r="M8" s="6">
        <v>33643</v>
      </c>
    </row>
    <row r="9" spans="1:13" ht="21.95" customHeight="1" x14ac:dyDescent="0.2">
      <c r="A9" s="8" t="s">
        <v>64</v>
      </c>
      <c r="C9" s="9">
        <v>28072</v>
      </c>
      <c r="E9" s="9">
        <v>0</v>
      </c>
      <c r="G9" s="9">
        <v>28072</v>
      </c>
      <c r="I9" s="9">
        <v>1267732</v>
      </c>
      <c r="K9" s="9">
        <v>0</v>
      </c>
      <c r="M9" s="9">
        <v>1267732</v>
      </c>
    </row>
    <row r="10" spans="1:13" ht="21.95" customHeight="1" x14ac:dyDescent="0.2">
      <c r="A10" s="8" t="s">
        <v>65</v>
      </c>
      <c r="C10" s="9">
        <v>15903</v>
      </c>
      <c r="E10" s="9">
        <v>0</v>
      </c>
      <c r="G10" s="9">
        <v>15903</v>
      </c>
      <c r="I10" s="9">
        <v>129161</v>
      </c>
      <c r="K10" s="9">
        <v>0</v>
      </c>
      <c r="M10" s="9">
        <v>129161</v>
      </c>
    </row>
    <row r="11" spans="1:13" ht="21.95" customHeight="1" x14ac:dyDescent="0.2">
      <c r="A11" s="8" t="s">
        <v>66</v>
      </c>
      <c r="C11" s="9">
        <v>8339456</v>
      </c>
      <c r="E11" s="9">
        <v>0</v>
      </c>
      <c r="G11" s="9">
        <v>8339456</v>
      </c>
      <c r="I11" s="9">
        <v>93054227</v>
      </c>
      <c r="K11" s="9">
        <v>0</v>
      </c>
      <c r="M11" s="9">
        <v>93054227</v>
      </c>
    </row>
    <row r="12" spans="1:13" ht="21.95" customHeight="1" x14ac:dyDescent="0.2">
      <c r="A12" s="8" t="s">
        <v>67</v>
      </c>
      <c r="C12" s="9">
        <v>59726</v>
      </c>
      <c r="E12" s="9">
        <v>0</v>
      </c>
      <c r="G12" s="9">
        <v>59726</v>
      </c>
      <c r="I12" s="9">
        <v>14924870</v>
      </c>
      <c r="K12" s="9">
        <v>0</v>
      </c>
      <c r="M12" s="9">
        <v>14924870</v>
      </c>
    </row>
    <row r="13" spans="1:13" ht="21.95" customHeight="1" x14ac:dyDescent="0.2">
      <c r="A13" s="11" t="s">
        <v>68</v>
      </c>
      <c r="C13" s="13">
        <v>39907</v>
      </c>
      <c r="E13" s="13">
        <v>0</v>
      </c>
      <c r="G13" s="13">
        <v>39907</v>
      </c>
      <c r="I13" s="13">
        <v>358463</v>
      </c>
      <c r="K13" s="13">
        <v>0</v>
      </c>
      <c r="M13" s="13">
        <v>358463</v>
      </c>
    </row>
    <row r="14" spans="1:13" ht="21.95" customHeight="1" x14ac:dyDescent="0.2">
      <c r="A14" s="15" t="s">
        <v>54</v>
      </c>
      <c r="C14" s="16">
        <v>8486810</v>
      </c>
      <c r="E14" s="16">
        <v>0</v>
      </c>
      <c r="G14" s="16">
        <v>8486810</v>
      </c>
      <c r="I14" s="16">
        <v>109768096</v>
      </c>
      <c r="K14" s="16">
        <v>0</v>
      </c>
      <c r="M14" s="16">
        <v>109768096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Q66"/>
  <sheetViews>
    <sheetView rightToLeft="1" view="pageBreakPreview" topLeftCell="A28" zoomScale="70" zoomScaleNormal="100" zoomScaleSheetLayoutView="70" workbookViewId="0">
      <selection activeCell="I8" sqref="I8"/>
    </sheetView>
  </sheetViews>
  <sheetFormatPr defaultRowHeight="12.75" x14ac:dyDescent="0.2"/>
  <cols>
    <col min="1" max="1" width="29.5703125" bestFit="1" customWidth="1"/>
    <col min="2" max="2" width="1.28515625" customWidth="1"/>
    <col min="3" max="3" width="10.5703125" bestFit="1" customWidth="1"/>
    <col min="4" max="4" width="1.28515625" customWidth="1"/>
    <col min="5" max="5" width="15" bestFit="1" customWidth="1"/>
    <col min="6" max="6" width="1.28515625" customWidth="1"/>
    <col min="7" max="7" width="15" bestFit="1" customWidth="1"/>
    <col min="8" max="8" width="1.28515625" customWidth="1"/>
    <col min="9" max="9" width="19.42578125" bestFit="1" customWidth="1"/>
    <col min="10" max="10" width="1.28515625" customWidth="1"/>
    <col min="11" max="11" width="13.140625" bestFit="1" customWidth="1"/>
    <col min="12" max="12" width="1.28515625" customWidth="1"/>
    <col min="13" max="13" width="19.28515625" bestFit="1" customWidth="1"/>
    <col min="14" max="14" width="1.28515625" customWidth="1"/>
    <col min="15" max="15" width="19.28515625" bestFit="1" customWidth="1"/>
    <col min="16" max="16" width="1.28515625" customWidth="1"/>
    <col min="17" max="17" width="19.42578125" bestFit="1" customWidth="1"/>
    <col min="18" max="18" width="0.28515625" customWidth="1"/>
  </cols>
  <sheetData>
    <row r="1" spans="1:17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7" ht="21.95" customHeight="1" x14ac:dyDescent="0.2">
      <c r="A2" s="21" t="s">
        <v>70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ht="21.9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17" ht="14.65" customHeight="1" x14ac:dyDescent="0.2"/>
    <row r="5" spans="1:17" ht="14.65" customHeight="1" x14ac:dyDescent="0.2">
      <c r="A5" s="22" t="s">
        <v>165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7" ht="14.65" customHeight="1" x14ac:dyDescent="0.2">
      <c r="A6" s="23" t="s">
        <v>73</v>
      </c>
      <c r="C6" s="23" t="s">
        <v>85</v>
      </c>
      <c r="D6" s="23"/>
      <c r="E6" s="23"/>
      <c r="F6" s="23"/>
      <c r="G6" s="23"/>
      <c r="H6" s="23"/>
      <c r="I6" s="23"/>
      <c r="K6" s="23" t="s">
        <v>86</v>
      </c>
      <c r="L6" s="23"/>
      <c r="M6" s="23"/>
      <c r="N6" s="23"/>
      <c r="O6" s="23"/>
      <c r="P6" s="23"/>
      <c r="Q6" s="23"/>
    </row>
    <row r="7" spans="1:17" ht="29.1" customHeight="1" x14ac:dyDescent="0.2">
      <c r="A7" s="23"/>
      <c r="C7" s="18" t="s">
        <v>13</v>
      </c>
      <c r="D7" s="3"/>
      <c r="E7" s="18" t="s">
        <v>166</v>
      </c>
      <c r="F7" s="3"/>
      <c r="G7" s="18" t="s">
        <v>167</v>
      </c>
      <c r="H7" s="3"/>
      <c r="I7" s="18" t="s">
        <v>168</v>
      </c>
      <c r="K7" s="18" t="s">
        <v>13</v>
      </c>
      <c r="L7" s="3"/>
      <c r="M7" s="18" t="s">
        <v>166</v>
      </c>
      <c r="N7" s="3"/>
      <c r="O7" s="18" t="s">
        <v>167</v>
      </c>
      <c r="P7" s="3"/>
      <c r="Q7" s="18" t="s">
        <v>168</v>
      </c>
    </row>
    <row r="8" spans="1:17" ht="21.95" customHeight="1" x14ac:dyDescent="0.2">
      <c r="A8" s="5" t="s">
        <v>38</v>
      </c>
      <c r="C8" s="6">
        <v>1500000</v>
      </c>
      <c r="E8" s="6">
        <v>5355941464</v>
      </c>
      <c r="G8" s="6">
        <v>5060698829</v>
      </c>
      <c r="I8" s="6">
        <f>E8-G8</f>
        <v>295242635</v>
      </c>
      <c r="K8" s="6">
        <v>1500000</v>
      </c>
      <c r="M8" s="6">
        <v>5355941464</v>
      </c>
      <c r="O8" s="6">
        <v>3918554821</v>
      </c>
      <c r="Q8" s="6">
        <v>1437386643</v>
      </c>
    </row>
    <row r="9" spans="1:17" ht="21.95" customHeight="1" x14ac:dyDescent="0.2">
      <c r="A9" s="8" t="s">
        <v>91</v>
      </c>
      <c r="C9" s="9">
        <v>0</v>
      </c>
      <c r="E9" s="9">
        <v>0</v>
      </c>
      <c r="G9" s="9">
        <v>0</v>
      </c>
      <c r="I9" s="9">
        <v>0</v>
      </c>
      <c r="K9" s="9">
        <v>4623249</v>
      </c>
      <c r="M9" s="9">
        <v>14635830925</v>
      </c>
      <c r="O9" s="9">
        <v>14635830925</v>
      </c>
      <c r="Q9" s="9">
        <v>0</v>
      </c>
    </row>
    <row r="10" spans="1:17" ht="21.95" customHeight="1" x14ac:dyDescent="0.2">
      <c r="A10" s="8" t="s">
        <v>92</v>
      </c>
      <c r="C10" s="9">
        <v>0</v>
      </c>
      <c r="E10" s="9">
        <v>0</v>
      </c>
      <c r="G10" s="9">
        <v>0</v>
      </c>
      <c r="I10" s="9">
        <v>0</v>
      </c>
      <c r="K10" s="9">
        <v>5000000</v>
      </c>
      <c r="M10" s="9">
        <v>17542131949</v>
      </c>
      <c r="O10" s="9">
        <v>17276589000</v>
      </c>
      <c r="Q10" s="9">
        <v>265542949</v>
      </c>
    </row>
    <row r="11" spans="1:17" ht="21.95" customHeight="1" x14ac:dyDescent="0.2">
      <c r="A11" s="8" t="s">
        <v>93</v>
      </c>
      <c r="C11" s="9">
        <v>0</v>
      </c>
      <c r="E11" s="9">
        <v>0</v>
      </c>
      <c r="G11" s="9">
        <v>0</v>
      </c>
      <c r="I11" s="9">
        <v>0</v>
      </c>
      <c r="K11" s="9">
        <v>10056657</v>
      </c>
      <c r="M11" s="9">
        <v>20406925733</v>
      </c>
      <c r="O11" s="9">
        <v>21753080082</v>
      </c>
      <c r="Q11" s="9">
        <v>-1346154349</v>
      </c>
    </row>
    <row r="12" spans="1:17" ht="21.95" customHeight="1" x14ac:dyDescent="0.2">
      <c r="A12" s="8" t="s">
        <v>94</v>
      </c>
      <c r="C12" s="9">
        <v>0</v>
      </c>
      <c r="E12" s="9">
        <v>0</v>
      </c>
      <c r="G12" s="9">
        <v>0</v>
      </c>
      <c r="I12" s="9">
        <v>0</v>
      </c>
      <c r="K12" s="9">
        <v>5050000</v>
      </c>
      <c r="M12" s="9">
        <v>21701254821</v>
      </c>
      <c r="O12" s="9">
        <v>20162741159</v>
      </c>
      <c r="Q12" s="9">
        <v>1538513662</v>
      </c>
    </row>
    <row r="13" spans="1:17" ht="21.95" customHeight="1" x14ac:dyDescent="0.2">
      <c r="A13" s="8" t="s">
        <v>95</v>
      </c>
      <c r="C13" s="9">
        <v>0</v>
      </c>
      <c r="E13" s="9">
        <v>0</v>
      </c>
      <c r="G13" s="9">
        <v>0</v>
      </c>
      <c r="I13" s="9">
        <v>0</v>
      </c>
      <c r="K13" s="9">
        <v>1800000</v>
      </c>
      <c r="M13" s="9">
        <v>9693407467</v>
      </c>
      <c r="O13" s="9">
        <v>8425766610</v>
      </c>
      <c r="Q13" s="9">
        <v>1267640857</v>
      </c>
    </row>
    <row r="14" spans="1:17" ht="21.95" customHeight="1" x14ac:dyDescent="0.2">
      <c r="A14" s="8" t="s">
        <v>96</v>
      </c>
      <c r="C14" s="9">
        <v>0</v>
      </c>
      <c r="E14" s="9">
        <v>0</v>
      </c>
      <c r="G14" s="9">
        <v>0</v>
      </c>
      <c r="I14" s="9">
        <v>0</v>
      </c>
      <c r="K14" s="9">
        <v>72429793</v>
      </c>
      <c r="M14" s="9">
        <v>136894755711</v>
      </c>
      <c r="O14" s="9">
        <v>89628031658</v>
      </c>
      <c r="Q14" s="9">
        <v>47266724053</v>
      </c>
    </row>
    <row r="15" spans="1:17" ht="21.95" customHeight="1" x14ac:dyDescent="0.2">
      <c r="A15" s="8" t="s">
        <v>30</v>
      </c>
      <c r="C15" s="9">
        <v>0</v>
      </c>
      <c r="E15" s="9">
        <v>0</v>
      </c>
      <c r="G15" s="9">
        <v>0</v>
      </c>
      <c r="I15" s="9">
        <v>0</v>
      </c>
      <c r="K15" s="9">
        <v>4788577</v>
      </c>
      <c r="M15" s="9">
        <v>53551262359</v>
      </c>
      <c r="O15" s="9">
        <v>38366284828</v>
      </c>
      <c r="Q15" s="9">
        <v>15184977531</v>
      </c>
    </row>
    <row r="16" spans="1:17" ht="21.95" customHeight="1" x14ac:dyDescent="0.2">
      <c r="A16" s="8" t="s">
        <v>97</v>
      </c>
      <c r="C16" s="9">
        <v>0</v>
      </c>
      <c r="E16" s="9">
        <v>0</v>
      </c>
      <c r="G16" s="9">
        <v>0</v>
      </c>
      <c r="I16" s="9">
        <v>0</v>
      </c>
      <c r="K16" s="9">
        <v>500000</v>
      </c>
      <c r="M16" s="9">
        <v>13668187554</v>
      </c>
      <c r="O16" s="9">
        <v>11504921969</v>
      </c>
      <c r="Q16" s="9">
        <v>2163265585</v>
      </c>
    </row>
    <row r="17" spans="1:17" ht="21.95" customHeight="1" x14ac:dyDescent="0.2">
      <c r="A17" s="8" t="s">
        <v>98</v>
      </c>
      <c r="C17" s="9">
        <v>0</v>
      </c>
      <c r="E17" s="9">
        <v>0</v>
      </c>
      <c r="G17" s="9">
        <v>0</v>
      </c>
      <c r="I17" s="9">
        <v>0</v>
      </c>
      <c r="K17" s="9">
        <v>8278845</v>
      </c>
      <c r="M17" s="9">
        <v>22780997327</v>
      </c>
      <c r="O17" s="9">
        <v>25083777742</v>
      </c>
      <c r="Q17" s="9">
        <v>-2302780415</v>
      </c>
    </row>
    <row r="18" spans="1:17" ht="21.95" customHeight="1" x14ac:dyDescent="0.2">
      <c r="A18" s="8" t="s">
        <v>99</v>
      </c>
      <c r="C18" s="9">
        <v>0</v>
      </c>
      <c r="E18" s="9">
        <v>0</v>
      </c>
      <c r="G18" s="9">
        <v>0</v>
      </c>
      <c r="I18" s="9">
        <v>0</v>
      </c>
      <c r="K18" s="9">
        <v>1129371</v>
      </c>
      <c r="M18" s="9">
        <v>13059524314</v>
      </c>
      <c r="O18" s="9">
        <v>12424062961</v>
      </c>
      <c r="Q18" s="9">
        <v>635461353</v>
      </c>
    </row>
    <row r="19" spans="1:17" ht="21.95" customHeight="1" x14ac:dyDescent="0.2">
      <c r="A19" s="8" t="s">
        <v>31</v>
      </c>
      <c r="C19" s="9">
        <v>0</v>
      </c>
      <c r="E19" s="9">
        <v>0</v>
      </c>
      <c r="G19" s="9">
        <v>0</v>
      </c>
      <c r="I19" s="9">
        <v>0</v>
      </c>
      <c r="K19" s="9">
        <v>1</v>
      </c>
      <c r="M19" s="9">
        <v>1</v>
      </c>
      <c r="O19" s="9">
        <v>6959</v>
      </c>
      <c r="Q19" s="9">
        <v>-6958</v>
      </c>
    </row>
    <row r="20" spans="1:17" ht="21.95" customHeight="1" x14ac:dyDescent="0.2">
      <c r="A20" s="8" t="s">
        <v>100</v>
      </c>
      <c r="C20" s="9">
        <v>0</v>
      </c>
      <c r="E20" s="9">
        <v>0</v>
      </c>
      <c r="G20" s="9">
        <v>0</v>
      </c>
      <c r="I20" s="9">
        <v>0</v>
      </c>
      <c r="K20" s="9">
        <v>4000000</v>
      </c>
      <c r="M20" s="9">
        <v>21458893723</v>
      </c>
      <c r="O20" s="9">
        <v>22425768000</v>
      </c>
      <c r="Q20" s="9">
        <v>-966874277</v>
      </c>
    </row>
    <row r="21" spans="1:17" ht="21.95" customHeight="1" x14ac:dyDescent="0.2">
      <c r="A21" s="8" t="s">
        <v>101</v>
      </c>
      <c r="C21" s="9">
        <v>0</v>
      </c>
      <c r="E21" s="9">
        <v>0</v>
      </c>
      <c r="G21" s="9">
        <v>0</v>
      </c>
      <c r="I21" s="9">
        <v>0</v>
      </c>
      <c r="K21" s="9">
        <v>3877905</v>
      </c>
      <c r="M21" s="9">
        <v>43523228457</v>
      </c>
      <c r="O21" s="9">
        <v>47799910174</v>
      </c>
      <c r="Q21" s="9">
        <v>-4276681717</v>
      </c>
    </row>
    <row r="22" spans="1:17" ht="21.95" customHeight="1" x14ac:dyDescent="0.2">
      <c r="A22" s="8" t="s">
        <v>102</v>
      </c>
      <c r="C22" s="9">
        <v>0</v>
      </c>
      <c r="E22" s="9">
        <v>0</v>
      </c>
      <c r="G22" s="9">
        <v>0</v>
      </c>
      <c r="I22" s="9">
        <v>0</v>
      </c>
      <c r="K22" s="9">
        <v>1596219</v>
      </c>
      <c r="M22" s="9">
        <v>60576086049</v>
      </c>
      <c r="O22" s="9">
        <v>52203137253</v>
      </c>
      <c r="Q22" s="9">
        <v>8372948796</v>
      </c>
    </row>
    <row r="23" spans="1:17" ht="21.95" customHeight="1" x14ac:dyDescent="0.2">
      <c r="A23" s="8" t="s">
        <v>103</v>
      </c>
      <c r="C23" s="9">
        <v>0</v>
      </c>
      <c r="E23" s="9">
        <v>0</v>
      </c>
      <c r="G23" s="9">
        <v>0</v>
      </c>
      <c r="I23" s="9">
        <v>0</v>
      </c>
      <c r="K23" s="9">
        <v>1717452</v>
      </c>
      <c r="M23" s="9">
        <v>14983051249</v>
      </c>
      <c r="O23" s="9">
        <v>17294271916</v>
      </c>
      <c r="Q23" s="9">
        <v>-2311220667</v>
      </c>
    </row>
    <row r="24" spans="1:17" ht="21.95" customHeight="1" x14ac:dyDescent="0.2">
      <c r="A24" s="8" t="s">
        <v>104</v>
      </c>
      <c r="C24" s="9">
        <v>0</v>
      </c>
      <c r="E24" s="9">
        <v>0</v>
      </c>
      <c r="G24" s="9">
        <v>0</v>
      </c>
      <c r="I24" s="9">
        <v>0</v>
      </c>
      <c r="K24" s="9">
        <v>1670000</v>
      </c>
      <c r="M24" s="9">
        <v>40060921099</v>
      </c>
      <c r="O24" s="9">
        <v>47328410386</v>
      </c>
      <c r="Q24" s="9">
        <v>-7267489287</v>
      </c>
    </row>
    <row r="25" spans="1:17" ht="21.95" customHeight="1" x14ac:dyDescent="0.2">
      <c r="A25" s="8" t="s">
        <v>105</v>
      </c>
      <c r="C25" s="9">
        <v>0</v>
      </c>
      <c r="E25" s="9">
        <v>0</v>
      </c>
      <c r="G25" s="9">
        <v>0</v>
      </c>
      <c r="I25" s="9">
        <v>0</v>
      </c>
      <c r="K25" s="9">
        <v>1987365</v>
      </c>
      <c r="M25" s="9">
        <v>68475917093</v>
      </c>
      <c r="O25" s="9">
        <v>53938032736</v>
      </c>
      <c r="Q25" s="9">
        <v>14537884357</v>
      </c>
    </row>
    <row r="26" spans="1:17" ht="21.95" customHeight="1" x14ac:dyDescent="0.2">
      <c r="A26" s="8" t="s">
        <v>51</v>
      </c>
      <c r="C26" s="9">
        <v>0</v>
      </c>
      <c r="E26" s="9">
        <v>0</v>
      </c>
      <c r="G26" s="9">
        <v>0</v>
      </c>
      <c r="I26" s="9">
        <v>0</v>
      </c>
      <c r="K26" s="9">
        <v>7958</v>
      </c>
      <c r="M26" s="9">
        <v>34965076</v>
      </c>
      <c r="O26" s="9">
        <v>32053954</v>
      </c>
      <c r="Q26" s="9">
        <v>2911122</v>
      </c>
    </row>
    <row r="27" spans="1:17" ht="21.95" customHeight="1" x14ac:dyDescent="0.2">
      <c r="A27" s="8" t="s">
        <v>41</v>
      </c>
      <c r="C27" s="9">
        <v>0</v>
      </c>
      <c r="E27" s="9">
        <v>0</v>
      </c>
      <c r="G27" s="9">
        <v>0</v>
      </c>
      <c r="I27" s="9">
        <v>0</v>
      </c>
      <c r="K27" s="9">
        <v>700000</v>
      </c>
      <c r="M27" s="9">
        <v>3351488867</v>
      </c>
      <c r="O27" s="9">
        <v>3269032821</v>
      </c>
      <c r="Q27" s="9">
        <v>82456046</v>
      </c>
    </row>
    <row r="28" spans="1:17" ht="21.95" customHeight="1" x14ac:dyDescent="0.2">
      <c r="A28" s="8" t="s">
        <v>106</v>
      </c>
      <c r="C28" s="9">
        <v>0</v>
      </c>
      <c r="E28" s="9">
        <v>0</v>
      </c>
      <c r="G28" s="9">
        <v>0</v>
      </c>
      <c r="I28" s="9">
        <v>0</v>
      </c>
      <c r="K28" s="9">
        <v>4700000</v>
      </c>
      <c r="M28" s="9">
        <v>7796050395</v>
      </c>
      <c r="O28" s="9">
        <v>9096452149</v>
      </c>
      <c r="Q28" s="9">
        <v>-1300401754</v>
      </c>
    </row>
    <row r="29" spans="1:17" ht="21.95" customHeight="1" x14ac:dyDescent="0.2">
      <c r="A29" s="8" t="s">
        <v>107</v>
      </c>
      <c r="C29" s="9">
        <v>0</v>
      </c>
      <c r="E29" s="9">
        <v>0</v>
      </c>
      <c r="G29" s="9">
        <v>0</v>
      </c>
      <c r="I29" s="9">
        <v>0</v>
      </c>
      <c r="K29" s="9">
        <v>10100746</v>
      </c>
      <c r="M29" s="9">
        <v>22382070039</v>
      </c>
      <c r="O29" s="9">
        <v>23595519419</v>
      </c>
      <c r="Q29" s="9">
        <v>-1213449380</v>
      </c>
    </row>
    <row r="30" spans="1:17" ht="21.95" customHeight="1" x14ac:dyDescent="0.2">
      <c r="A30" s="8" t="s">
        <v>52</v>
      </c>
      <c r="C30" s="9">
        <v>0</v>
      </c>
      <c r="E30" s="9">
        <v>0</v>
      </c>
      <c r="G30" s="9">
        <v>0</v>
      </c>
      <c r="I30" s="9">
        <v>0</v>
      </c>
      <c r="K30" s="9">
        <v>250000</v>
      </c>
      <c r="M30" s="9">
        <v>4657659582</v>
      </c>
      <c r="O30" s="9">
        <v>3328019100</v>
      </c>
      <c r="Q30" s="9">
        <v>1329640482</v>
      </c>
    </row>
    <row r="31" spans="1:17" ht="21.95" customHeight="1" x14ac:dyDescent="0.2">
      <c r="A31" s="8" t="s">
        <v>108</v>
      </c>
      <c r="C31" s="9">
        <v>0</v>
      </c>
      <c r="E31" s="9">
        <v>0</v>
      </c>
      <c r="G31" s="9">
        <v>0</v>
      </c>
      <c r="I31" s="9">
        <v>0</v>
      </c>
      <c r="K31" s="9">
        <v>14000000</v>
      </c>
      <c r="M31" s="9">
        <v>42843795705</v>
      </c>
      <c r="O31" s="9">
        <v>33664497300</v>
      </c>
      <c r="Q31" s="9">
        <v>9179298405</v>
      </c>
    </row>
    <row r="32" spans="1:17" ht="21.95" customHeight="1" x14ac:dyDescent="0.2">
      <c r="A32" s="8" t="s">
        <v>109</v>
      </c>
      <c r="C32" s="9">
        <v>0</v>
      </c>
      <c r="E32" s="9">
        <v>0</v>
      </c>
      <c r="G32" s="9">
        <v>0</v>
      </c>
      <c r="I32" s="9">
        <v>0</v>
      </c>
      <c r="K32" s="9">
        <v>20234000</v>
      </c>
      <c r="M32" s="9">
        <v>48133677929</v>
      </c>
      <c r="O32" s="9">
        <v>45496980618</v>
      </c>
      <c r="Q32" s="9">
        <v>2636697311</v>
      </c>
    </row>
    <row r="33" spans="1:17" ht="21.95" customHeight="1" x14ac:dyDescent="0.2">
      <c r="A33" s="8" t="s">
        <v>110</v>
      </c>
      <c r="C33" s="9">
        <v>0</v>
      </c>
      <c r="E33" s="9">
        <v>0</v>
      </c>
      <c r="G33" s="9">
        <v>0</v>
      </c>
      <c r="I33" s="9">
        <v>0</v>
      </c>
      <c r="K33" s="9">
        <v>22457455</v>
      </c>
      <c r="M33" s="9">
        <v>29857881016</v>
      </c>
      <c r="O33" s="9">
        <v>28966617000</v>
      </c>
      <c r="Q33" s="9">
        <v>891264016</v>
      </c>
    </row>
    <row r="34" spans="1:17" ht="21.95" customHeight="1" x14ac:dyDescent="0.2">
      <c r="A34" s="8" t="s">
        <v>111</v>
      </c>
      <c r="C34" s="9">
        <v>0</v>
      </c>
      <c r="E34" s="9">
        <v>0</v>
      </c>
      <c r="G34" s="9">
        <v>0</v>
      </c>
      <c r="I34" s="9">
        <v>0</v>
      </c>
      <c r="K34" s="9">
        <v>40000000</v>
      </c>
      <c r="M34" s="9">
        <v>53334094584</v>
      </c>
      <c r="O34" s="9">
        <v>40915098004</v>
      </c>
      <c r="Q34" s="9">
        <v>12418996580</v>
      </c>
    </row>
    <row r="35" spans="1:17" ht="21.95" customHeight="1" x14ac:dyDescent="0.2">
      <c r="A35" s="8" t="s">
        <v>112</v>
      </c>
      <c r="C35" s="9">
        <v>0</v>
      </c>
      <c r="E35" s="9">
        <v>0</v>
      </c>
      <c r="G35" s="9">
        <v>0</v>
      </c>
      <c r="I35" s="9">
        <v>0</v>
      </c>
      <c r="K35" s="9">
        <v>4000</v>
      </c>
      <c r="M35" s="9">
        <v>24572883200</v>
      </c>
      <c r="O35" s="9">
        <v>18676710473</v>
      </c>
      <c r="Q35" s="9">
        <v>5896172727</v>
      </c>
    </row>
    <row r="36" spans="1:17" ht="21.95" customHeight="1" x14ac:dyDescent="0.2">
      <c r="A36" s="8" t="s">
        <v>28</v>
      </c>
      <c r="C36" s="9">
        <v>0</v>
      </c>
      <c r="E36" s="9">
        <v>0</v>
      </c>
      <c r="G36" s="9">
        <v>0</v>
      </c>
      <c r="I36" s="9">
        <v>0</v>
      </c>
      <c r="K36" s="9">
        <v>1000000</v>
      </c>
      <c r="M36" s="9">
        <v>7992162062</v>
      </c>
      <c r="O36" s="9">
        <v>5685157438</v>
      </c>
      <c r="Q36" s="9">
        <v>2307004624</v>
      </c>
    </row>
    <row r="37" spans="1:17" ht="21.95" customHeight="1" x14ac:dyDescent="0.2">
      <c r="A37" s="8" t="s">
        <v>113</v>
      </c>
      <c r="C37" s="9">
        <v>0</v>
      </c>
      <c r="E37" s="9">
        <v>0</v>
      </c>
      <c r="G37" s="9">
        <v>0</v>
      </c>
      <c r="I37" s="9">
        <v>0</v>
      </c>
      <c r="K37" s="9">
        <v>4285713</v>
      </c>
      <c r="M37" s="9">
        <v>12377517833</v>
      </c>
      <c r="O37" s="9">
        <v>9801330063</v>
      </c>
      <c r="Q37" s="9">
        <v>2576187770</v>
      </c>
    </row>
    <row r="38" spans="1:17" ht="21.95" customHeight="1" x14ac:dyDescent="0.2">
      <c r="A38" s="8" t="s">
        <v>26</v>
      </c>
      <c r="C38" s="9">
        <v>0</v>
      </c>
      <c r="E38" s="9">
        <v>0</v>
      </c>
      <c r="G38" s="9">
        <v>0</v>
      </c>
      <c r="I38" s="9">
        <v>0</v>
      </c>
      <c r="K38" s="9">
        <v>1</v>
      </c>
      <c r="M38" s="9">
        <v>1</v>
      </c>
      <c r="O38" s="9">
        <v>4181</v>
      </c>
      <c r="Q38" s="9">
        <v>-4180</v>
      </c>
    </row>
    <row r="39" spans="1:17" ht="21.95" customHeight="1" x14ac:dyDescent="0.2">
      <c r="A39" s="8" t="s">
        <v>114</v>
      </c>
      <c r="C39" s="9">
        <v>0</v>
      </c>
      <c r="E39" s="9">
        <v>0</v>
      </c>
      <c r="G39" s="9">
        <v>0</v>
      </c>
      <c r="I39" s="9">
        <v>0</v>
      </c>
      <c r="K39" s="9">
        <v>1750000</v>
      </c>
      <c r="M39" s="9">
        <v>4971108888</v>
      </c>
      <c r="O39" s="9">
        <v>4971108888</v>
      </c>
      <c r="Q39" s="9">
        <v>0</v>
      </c>
    </row>
    <row r="40" spans="1:17" ht="21.95" customHeight="1" x14ac:dyDescent="0.2">
      <c r="A40" s="8" t="s">
        <v>34</v>
      </c>
      <c r="C40" s="9">
        <v>0</v>
      </c>
      <c r="E40" s="9">
        <v>0</v>
      </c>
      <c r="G40" s="9">
        <v>0</v>
      </c>
      <c r="I40" s="9">
        <v>0</v>
      </c>
      <c r="K40" s="9">
        <v>746912</v>
      </c>
      <c r="M40" s="9">
        <v>12329108451</v>
      </c>
      <c r="O40" s="9">
        <v>13416394433</v>
      </c>
      <c r="Q40" s="9">
        <v>-1087285982</v>
      </c>
    </row>
    <row r="41" spans="1:17" ht="21.95" customHeight="1" x14ac:dyDescent="0.2">
      <c r="A41" s="8" t="s">
        <v>115</v>
      </c>
      <c r="C41" s="9">
        <v>0</v>
      </c>
      <c r="E41" s="9">
        <v>0</v>
      </c>
      <c r="G41" s="9">
        <v>0</v>
      </c>
      <c r="I41" s="9">
        <v>0</v>
      </c>
      <c r="K41" s="9">
        <v>3125000</v>
      </c>
      <c r="M41" s="9">
        <v>8521700763</v>
      </c>
      <c r="O41" s="9">
        <v>7087679775</v>
      </c>
      <c r="Q41" s="9">
        <v>1434020988</v>
      </c>
    </row>
    <row r="42" spans="1:17" ht="21.95" customHeight="1" x14ac:dyDescent="0.2">
      <c r="A42" s="8" t="s">
        <v>116</v>
      </c>
      <c r="C42" s="9">
        <v>0</v>
      </c>
      <c r="E42" s="9">
        <v>0</v>
      </c>
      <c r="G42" s="9">
        <v>0</v>
      </c>
      <c r="I42" s="9">
        <v>0</v>
      </c>
      <c r="K42" s="9">
        <v>1200000</v>
      </c>
      <c r="M42" s="9">
        <v>22864417445</v>
      </c>
      <c r="O42" s="9">
        <v>26290634400</v>
      </c>
      <c r="Q42" s="9">
        <v>-3426216955</v>
      </c>
    </row>
    <row r="43" spans="1:17" ht="21.95" customHeight="1" x14ac:dyDescent="0.2">
      <c r="A43" s="8" t="s">
        <v>117</v>
      </c>
      <c r="C43" s="9">
        <v>0</v>
      </c>
      <c r="E43" s="9">
        <v>0</v>
      </c>
      <c r="G43" s="9">
        <v>0</v>
      </c>
      <c r="I43" s="9">
        <v>0</v>
      </c>
      <c r="K43" s="9">
        <v>450000</v>
      </c>
      <c r="M43" s="9">
        <v>4602948563</v>
      </c>
      <c r="O43" s="9">
        <v>3098811168</v>
      </c>
      <c r="Q43" s="9">
        <v>1504137395</v>
      </c>
    </row>
    <row r="44" spans="1:17" ht="21.95" customHeight="1" x14ac:dyDescent="0.2">
      <c r="A44" s="8" t="s">
        <v>49</v>
      </c>
      <c r="C44" s="9">
        <v>0</v>
      </c>
      <c r="E44" s="9">
        <v>0</v>
      </c>
      <c r="G44" s="9">
        <v>0</v>
      </c>
      <c r="I44" s="9">
        <v>0</v>
      </c>
      <c r="K44" s="9">
        <v>1</v>
      </c>
      <c r="M44" s="9">
        <v>1</v>
      </c>
      <c r="O44" s="9">
        <v>14066</v>
      </c>
      <c r="Q44" s="9">
        <v>-14065</v>
      </c>
    </row>
    <row r="45" spans="1:17" ht="21.95" customHeight="1" x14ac:dyDescent="0.2">
      <c r="A45" s="8" t="s">
        <v>53</v>
      </c>
      <c r="C45" s="9">
        <v>0</v>
      </c>
      <c r="E45" s="9">
        <v>0</v>
      </c>
      <c r="G45" s="9">
        <v>0</v>
      </c>
      <c r="I45" s="9">
        <v>0</v>
      </c>
      <c r="K45" s="9">
        <v>6752</v>
      </c>
      <c r="M45" s="9">
        <v>54902737</v>
      </c>
      <c r="O45" s="9">
        <v>49935983</v>
      </c>
      <c r="Q45" s="9">
        <v>4966754</v>
      </c>
    </row>
    <row r="46" spans="1:17" ht="21.95" customHeight="1" x14ac:dyDescent="0.2">
      <c r="A46" s="8" t="s">
        <v>44</v>
      </c>
      <c r="C46" s="9">
        <v>0</v>
      </c>
      <c r="E46" s="9">
        <v>0</v>
      </c>
      <c r="G46" s="9">
        <v>0</v>
      </c>
      <c r="I46" s="9">
        <v>0</v>
      </c>
      <c r="K46" s="9">
        <v>477607</v>
      </c>
      <c r="M46" s="9">
        <v>1301614546</v>
      </c>
      <c r="O46" s="9">
        <v>1268572815</v>
      </c>
      <c r="Q46" s="9">
        <v>33041731</v>
      </c>
    </row>
    <row r="47" spans="1:17" ht="21.95" customHeight="1" x14ac:dyDescent="0.2">
      <c r="A47" s="8" t="s">
        <v>118</v>
      </c>
      <c r="C47" s="9">
        <v>0</v>
      </c>
      <c r="E47" s="9">
        <v>0</v>
      </c>
      <c r="G47" s="9">
        <v>0</v>
      </c>
      <c r="I47" s="9">
        <v>0</v>
      </c>
      <c r="K47" s="9">
        <v>725000</v>
      </c>
      <c r="M47" s="9">
        <v>26471625903</v>
      </c>
      <c r="O47" s="9">
        <v>16900092562</v>
      </c>
      <c r="Q47" s="9">
        <v>9571533341</v>
      </c>
    </row>
    <row r="48" spans="1:17" ht="21.95" customHeight="1" x14ac:dyDescent="0.2">
      <c r="A48" s="8" t="s">
        <v>43</v>
      </c>
      <c r="C48" s="9">
        <v>0</v>
      </c>
      <c r="E48" s="9">
        <v>0</v>
      </c>
      <c r="G48" s="9">
        <v>0</v>
      </c>
      <c r="I48" s="9">
        <v>0</v>
      </c>
      <c r="K48" s="9">
        <v>10471</v>
      </c>
      <c r="M48" s="9">
        <v>13250278</v>
      </c>
      <c r="O48" s="9">
        <v>13385587</v>
      </c>
      <c r="Q48" s="9">
        <v>-135309</v>
      </c>
    </row>
    <row r="49" spans="1:17" ht="21.95" customHeight="1" x14ac:dyDescent="0.2">
      <c r="A49" s="8" t="s">
        <v>119</v>
      </c>
      <c r="C49" s="9">
        <v>0</v>
      </c>
      <c r="E49" s="9">
        <v>0</v>
      </c>
      <c r="G49" s="9">
        <v>0</v>
      </c>
      <c r="I49" s="9">
        <v>0</v>
      </c>
      <c r="K49" s="9">
        <v>27000000</v>
      </c>
      <c r="M49" s="9">
        <v>41493635100</v>
      </c>
      <c r="O49" s="9">
        <v>40294358496</v>
      </c>
      <c r="Q49" s="9">
        <v>1199276604</v>
      </c>
    </row>
    <row r="50" spans="1:17" ht="21.95" customHeight="1" x14ac:dyDescent="0.2">
      <c r="A50" s="8" t="s">
        <v>120</v>
      </c>
      <c r="C50" s="9">
        <v>0</v>
      </c>
      <c r="E50" s="9">
        <v>0</v>
      </c>
      <c r="G50" s="9">
        <v>0</v>
      </c>
      <c r="I50" s="9">
        <v>0</v>
      </c>
      <c r="K50" s="9">
        <v>5672727</v>
      </c>
      <c r="M50" s="9">
        <v>11265369434</v>
      </c>
      <c r="O50" s="9">
        <v>14762834650</v>
      </c>
      <c r="Q50" s="9">
        <v>-3497465216</v>
      </c>
    </row>
    <row r="51" spans="1:17" ht="21.95" customHeight="1" x14ac:dyDescent="0.2">
      <c r="A51" s="8" t="s">
        <v>121</v>
      </c>
      <c r="C51" s="9">
        <v>0</v>
      </c>
      <c r="E51" s="9">
        <v>0</v>
      </c>
      <c r="G51" s="9">
        <v>0</v>
      </c>
      <c r="I51" s="9">
        <v>0</v>
      </c>
      <c r="K51" s="9">
        <v>1059771</v>
      </c>
      <c r="M51" s="9">
        <v>4401228963</v>
      </c>
      <c r="O51" s="9">
        <v>4401228963</v>
      </c>
      <c r="Q51" s="9">
        <v>0</v>
      </c>
    </row>
    <row r="52" spans="1:17" ht="21.95" customHeight="1" x14ac:dyDescent="0.2">
      <c r="A52" s="8" t="s">
        <v>122</v>
      </c>
      <c r="C52" s="9">
        <v>0</v>
      </c>
      <c r="E52" s="9">
        <v>0</v>
      </c>
      <c r="G52" s="9">
        <v>0</v>
      </c>
      <c r="I52" s="9">
        <v>0</v>
      </c>
      <c r="K52" s="9">
        <v>3738379</v>
      </c>
      <c r="M52" s="9">
        <v>21276435301</v>
      </c>
      <c r="O52" s="9">
        <v>19026614499</v>
      </c>
      <c r="Q52" s="9">
        <v>2249820802</v>
      </c>
    </row>
    <row r="53" spans="1:17" ht="21.95" customHeight="1" x14ac:dyDescent="0.2">
      <c r="A53" s="8" t="s">
        <v>123</v>
      </c>
      <c r="C53" s="9">
        <v>0</v>
      </c>
      <c r="E53" s="9">
        <v>0</v>
      </c>
      <c r="G53" s="9">
        <v>0</v>
      </c>
      <c r="I53" s="9">
        <v>0</v>
      </c>
      <c r="K53" s="9">
        <v>16129351</v>
      </c>
      <c r="M53" s="9">
        <v>45759720594</v>
      </c>
      <c r="O53" s="9">
        <v>37745470165</v>
      </c>
      <c r="Q53" s="9">
        <v>8014250429</v>
      </c>
    </row>
    <row r="54" spans="1:17" ht="21.95" customHeight="1" x14ac:dyDescent="0.2">
      <c r="A54" s="8" t="s">
        <v>124</v>
      </c>
      <c r="C54" s="9">
        <v>0</v>
      </c>
      <c r="E54" s="9">
        <v>0</v>
      </c>
      <c r="G54" s="9">
        <v>0</v>
      </c>
      <c r="I54" s="9">
        <v>0</v>
      </c>
      <c r="K54" s="9">
        <v>27000000</v>
      </c>
      <c r="M54" s="9">
        <v>40294358496</v>
      </c>
      <c r="O54" s="9">
        <v>40294358496</v>
      </c>
      <c r="Q54" s="9">
        <v>0</v>
      </c>
    </row>
    <row r="55" spans="1:17" ht="21.95" customHeight="1" x14ac:dyDescent="0.2">
      <c r="A55" s="8" t="s">
        <v>47</v>
      </c>
      <c r="C55" s="9">
        <v>0</v>
      </c>
      <c r="E55" s="9">
        <v>0</v>
      </c>
      <c r="G55" s="9">
        <v>0</v>
      </c>
      <c r="I55" s="9">
        <v>0</v>
      </c>
      <c r="K55" s="9">
        <v>321860</v>
      </c>
      <c r="M55" s="9">
        <v>6580527046</v>
      </c>
      <c r="O55" s="9">
        <v>6917199737</v>
      </c>
      <c r="Q55" s="9">
        <v>-336672691</v>
      </c>
    </row>
    <row r="56" spans="1:17" ht="21.95" customHeight="1" x14ac:dyDescent="0.2">
      <c r="A56" s="8" t="s">
        <v>125</v>
      </c>
      <c r="C56" s="9">
        <v>0</v>
      </c>
      <c r="E56" s="9">
        <v>0</v>
      </c>
      <c r="G56" s="9">
        <v>0</v>
      </c>
      <c r="I56" s="9">
        <v>0</v>
      </c>
      <c r="K56" s="9">
        <v>10225850</v>
      </c>
      <c r="M56" s="9">
        <v>53743242998</v>
      </c>
      <c r="O56" s="9">
        <v>53183800759</v>
      </c>
      <c r="Q56" s="9">
        <v>559442239</v>
      </c>
    </row>
    <row r="57" spans="1:17" ht="21.95" customHeight="1" x14ac:dyDescent="0.2">
      <c r="A57" s="8" t="s">
        <v>126</v>
      </c>
      <c r="C57" s="9">
        <v>0</v>
      </c>
      <c r="E57" s="9">
        <v>0</v>
      </c>
      <c r="G57" s="9">
        <v>0</v>
      </c>
      <c r="I57" s="9">
        <v>0</v>
      </c>
      <c r="K57" s="9">
        <v>6071320</v>
      </c>
      <c r="M57" s="9">
        <v>15845782678</v>
      </c>
      <c r="O57" s="9">
        <v>19944563566</v>
      </c>
      <c r="Q57" s="9">
        <v>-4098780888</v>
      </c>
    </row>
    <row r="58" spans="1:17" ht="21.95" customHeight="1" x14ac:dyDescent="0.2">
      <c r="A58" s="8" t="s">
        <v>127</v>
      </c>
      <c r="C58" s="9">
        <v>0</v>
      </c>
      <c r="E58" s="9">
        <v>0</v>
      </c>
      <c r="G58" s="9">
        <v>0</v>
      </c>
      <c r="I58" s="9">
        <v>0</v>
      </c>
      <c r="K58" s="9">
        <v>625000</v>
      </c>
      <c r="M58" s="9">
        <v>5162847330</v>
      </c>
      <c r="O58" s="9">
        <v>5249826562</v>
      </c>
      <c r="Q58" s="9">
        <v>-86979232</v>
      </c>
    </row>
    <row r="59" spans="1:17" ht="21.95" customHeight="1" x14ac:dyDescent="0.2">
      <c r="A59" s="8" t="s">
        <v>27</v>
      </c>
      <c r="C59" s="9">
        <v>0</v>
      </c>
      <c r="E59" s="9">
        <v>0</v>
      </c>
      <c r="G59" s="9">
        <v>0</v>
      </c>
      <c r="I59" s="9">
        <v>0</v>
      </c>
      <c r="K59" s="9">
        <v>1</v>
      </c>
      <c r="M59" s="9">
        <v>1</v>
      </c>
      <c r="O59" s="9">
        <v>12853</v>
      </c>
      <c r="Q59" s="9">
        <v>-12852</v>
      </c>
    </row>
    <row r="60" spans="1:17" ht="21.95" customHeight="1" x14ac:dyDescent="0.2">
      <c r="A60" s="8" t="s">
        <v>128</v>
      </c>
      <c r="C60" s="9">
        <v>0</v>
      </c>
      <c r="E60" s="9">
        <v>0</v>
      </c>
      <c r="G60" s="9">
        <v>0</v>
      </c>
      <c r="I60" s="9">
        <v>0</v>
      </c>
      <c r="K60" s="9">
        <v>653648</v>
      </c>
      <c r="M60" s="9">
        <v>12330886898</v>
      </c>
      <c r="O60" s="9">
        <v>17056168355</v>
      </c>
      <c r="Q60" s="9">
        <v>-4725281457</v>
      </c>
    </row>
    <row r="61" spans="1:17" ht="21.95" customHeight="1" x14ac:dyDescent="0.2">
      <c r="A61" s="11" t="s">
        <v>19</v>
      </c>
      <c r="C61" s="13">
        <v>0</v>
      </c>
      <c r="E61" s="13">
        <v>0</v>
      </c>
      <c r="G61" s="13">
        <v>0</v>
      </c>
      <c r="I61" s="13">
        <v>0</v>
      </c>
      <c r="K61" s="13">
        <v>1750000</v>
      </c>
      <c r="M61" s="13">
        <v>4773428155</v>
      </c>
      <c r="O61" s="13">
        <v>3976107031</v>
      </c>
      <c r="Q61" s="13">
        <v>797321124</v>
      </c>
    </row>
    <row r="62" spans="1:17" ht="21.95" customHeight="1" x14ac:dyDescent="0.2">
      <c r="A62" s="15" t="s">
        <v>54</v>
      </c>
      <c r="C62" s="16">
        <v>1500000</v>
      </c>
      <c r="E62" s="16">
        <v>5355941464</v>
      </c>
      <c r="G62" s="16">
        <f>SUM(G8:G61)</f>
        <v>5060698829</v>
      </c>
      <c r="I62" s="16">
        <f>SUM(I8:I61)</f>
        <v>295242635</v>
      </c>
      <c r="K62" s="16">
        <v>356484957</v>
      </c>
      <c r="M62" s="16">
        <v>1179760704153</v>
      </c>
      <c r="O62" s="16">
        <v>1062645825508</v>
      </c>
      <c r="Q62" s="16">
        <v>117114878645</v>
      </c>
    </row>
    <row r="63" spans="1:17" x14ac:dyDescent="0.2">
      <c r="I63" s="19"/>
      <c r="K63" s="19"/>
      <c r="Q63" s="19"/>
    </row>
    <row r="64" spans="1:17" x14ac:dyDescent="0.2">
      <c r="I64" s="19"/>
      <c r="Q64" s="19"/>
    </row>
    <row r="65" spans="9:17" x14ac:dyDescent="0.2">
      <c r="I65" s="19"/>
      <c r="Q65" s="19"/>
    </row>
    <row r="66" spans="9:17" x14ac:dyDescent="0.2">
      <c r="Q66" s="19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7" fitToHeight="0" orientation="landscape" r:id="rId1"/>
  <rowBreaks count="1" manualBreakCount="1">
    <brk id="34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user</dc:creator>
  <dc:description/>
  <cp:lastModifiedBy>Ghazaleh Khademian</cp:lastModifiedBy>
  <dcterms:created xsi:type="dcterms:W3CDTF">2025-03-25T19:53:14Z</dcterms:created>
  <dcterms:modified xsi:type="dcterms:W3CDTF">2025-03-30T05:53:20Z</dcterms:modified>
</cp:coreProperties>
</file>