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13_ncr:1_{B8EE0C8A-E943-416C-81A5-1073D9113DBC}" xr6:coauthVersionLast="47" xr6:coauthVersionMax="47" xr10:uidLastSave="{00000000-0000-0000-0000-000000000000}"/>
  <bookViews>
    <workbookView xWindow="-120" yWindow="-120" windowWidth="29040" windowHeight="15840" tabRatio="97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ود سهام" sheetId="15" r:id="rId5"/>
    <sheet name="درآمد ناشی از تغییر قیمت اوراق" sheetId="21" r:id="rId6"/>
    <sheet name="درآمد ناشی از فروش" sheetId="19" r:id="rId7"/>
    <sheet name="سایر درآمدها" sheetId="14" r:id="rId8"/>
    <sheet name="درآمد سپرده بانکی" sheetId="13" r:id="rId9"/>
    <sheet name="سود سپرده بانکی" sheetId="18" r:id="rId10"/>
  </sheets>
  <definedNames>
    <definedName name="_xlnm.Print_Area" localSheetId="2">درآمد!$A$1:$K$11</definedName>
    <definedName name="_xlnm.Print_Area" localSheetId="8">'درآمد سپرده بانکی'!$A$1:$F$13</definedName>
    <definedName name="_xlnm.Print_Area" localSheetId="3">'درآمد سرمایه گذاری در سهام'!$A$1:$X$77</definedName>
    <definedName name="_xlnm.Print_Area" localSheetId="4">'درآمد سود سهام'!$A$1:$T$35</definedName>
    <definedName name="_xlnm.Print_Area" localSheetId="5">'درآمد ناشی از تغییر قیمت اوراق'!$A$1:$R$46</definedName>
    <definedName name="_xlnm.Print_Area" localSheetId="6">'درآمد ناشی از فروش'!$A$1:$S$58</definedName>
    <definedName name="_xlnm.Print_Area" localSheetId="7">'سایر درآمدها'!$A$1:$G$9</definedName>
    <definedName name="_xlnm.Print_Area" localSheetId="1">سپرده!$A$1:$M$16</definedName>
    <definedName name="_xlnm.Print_Area" localSheetId="9">'سود سپرده بانکی'!$A$1:$N$14</definedName>
    <definedName name="_xlnm.Print_Area" localSheetId="0">سهام!$A$1:$AC$53</definedName>
  </definedNames>
  <calcPr calcId="191029"/>
</workbook>
</file>

<file path=xl/calcChain.xml><?xml version="1.0" encoding="utf-8"?>
<calcChain xmlns="http://schemas.openxmlformats.org/spreadsheetml/2006/main">
  <c r="U30" i="9" l="1"/>
  <c r="U8" i="9"/>
  <c r="U77" i="9" s="1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8" i="15"/>
  <c r="S35" i="15" s="1"/>
  <c r="O22" i="15"/>
  <c r="O8" i="15"/>
  <c r="O35" i="15"/>
  <c r="P77" i="9"/>
  <c r="O45" i="21"/>
  <c r="Q45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8" i="21"/>
  <c r="Q46" i="21" s="1"/>
  <c r="J16" i="7"/>
  <c r="H16" i="7"/>
  <c r="F16" i="7"/>
  <c r="D16" i="7"/>
  <c r="J53" i="2"/>
  <c r="J50" i="2"/>
  <c r="H50" i="2"/>
  <c r="H53" i="2" s="1"/>
  <c r="N53" i="2"/>
  <c r="R53" i="2"/>
  <c r="Z53" i="2"/>
  <c r="Z52" i="2"/>
  <c r="X52" i="2"/>
  <c r="X53" i="2"/>
</calcChain>
</file>

<file path=xl/sharedStrings.xml><?xml version="1.0" encoding="utf-8"?>
<sst xmlns="http://schemas.openxmlformats.org/spreadsheetml/2006/main" count="439" uniqueCount="166">
  <si>
    <t>صندوق سرمايه گذاري مشترک يکم سامان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</si>
  <si>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</si>
  <si>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</si>
  <si>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</si>
  <si>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</si>
  <si>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</si>
  <si>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</si>
  <si>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</si>
  <si>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</si>
  <si>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</si>
  <si>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</si>
  <si>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</si>
  <si>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</si>
  <si>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</si>
  <si>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</si>
  <si>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</si>
  <si>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</si>
  <si>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</si>
  <si>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</si>
  <si>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سامان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</si>
  <si>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</si>
  <si>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</si>
  <si>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</si>
  <si>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</si>
  <si>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</si>
  <si>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</si>
  <si>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نوری</t>
  </si>
  <si>
    <t>پست بانک ایران</t>
  </si>
  <si>
    <t>تایدواترخاورمیانه</t>
  </si>
  <si>
    <t>تولیدات پتروشیمی قائد بصیر</t>
  </si>
  <si>
    <t>تولیدی برنا باطری</t>
  </si>
  <si>
    <t>ح . معدنی‌ املاح‌  ایران‌</t>
  </si>
  <si>
    <t>داروسازی‌ اکسیر</t>
  </si>
  <si>
    <t>داروسازی‌ فارابی‌</t>
  </si>
  <si>
    <t>سایپا</t>
  </si>
  <si>
    <t>سرمایه گذاری تامین اجتماعی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</si>
  <si>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</si>
  <si>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</si>
  <si>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</si>
  <si>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</si>
  <si>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</si>
  <si>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</si>
  <si>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</si>
  <si>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</si>
  <si>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شیمیایی کیمیاگران امروز</t>
  </si>
  <si>
    <t>صنایع مس افق کرمان</t>
  </si>
  <si>
    <t>فجر انرژی خلیج فارس</t>
  </si>
  <si>
    <t>فولاد  خوزستان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</si>
  <si>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</si>
  <si>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</si>
  <si>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</si>
  <si>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</si>
  <si>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</si>
  <si>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</si>
  <si>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</si>
  <si>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</si>
  <si>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</si>
  <si>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</si>
  <si>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</si>
  <si>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</si>
  <si>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</si>
  <si>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پالایش نفت بندرعباس</t>
  </si>
  <si>
    <t>نساجی بابکان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</si>
  <si>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</si>
  <si>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</si>
  <si>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</si>
  <si>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</si>
  <si>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</si>
  <si>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</si>
  <si>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</si>
  <si>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</si>
  <si>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</si>
  <si>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0.00%</t>
  </si>
  <si>
    <t>حساب جاری بانک سامان زعفرانیه 858-40-6000060-1</t>
  </si>
  <si>
    <t>سپرده کوتاه مدت بانک سامان زعفرانیه 858-819-6000060-1</t>
  </si>
  <si>
    <t>سپرده کوتاه مدت بانک سامان ملاصدرا 829-810-6000060-1</t>
  </si>
  <si>
    <t>سپرده کوتاه مدت بانک تجارت مطهری مهرداد 279928784</t>
  </si>
  <si>
    <t>0.04%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</si>
  <si>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</si>
  <si>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</si>
  <si>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</si>
  <si>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</si>
  <si>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</si>
  <si>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</si>
  <si>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</si>
  <si>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</si>
  <si>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</si>
  <si>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</si>
  <si>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</si>
  <si>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</si>
  <si>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</si>
  <si>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</si>
  <si>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</si>
  <si>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</si>
  <si>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</si>
  <si>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</si>
  <si>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</si>
  <si>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</si>
  <si>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</si>
  <si>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</si>
  <si>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</si>
  <si>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</si>
  <si>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 شیمی کشاورز</t>
  </si>
  <si>
    <t>ح . فجر انرژی خلیج فارس</t>
  </si>
  <si>
    <t>پتروشیمی شازند</t>
  </si>
  <si>
    <t>پویا زرکان آق دره</t>
  </si>
  <si>
    <t>بانک ملت</t>
  </si>
  <si>
    <t>پخش البرز</t>
  </si>
  <si>
    <t>پرتو بار فرابر خلیج فارس</t>
  </si>
  <si>
    <t>داروسازی کاسپین تامین</t>
  </si>
  <si>
    <t>بهمن  دیزل</t>
  </si>
  <si>
    <t>قندهکمتان‌</t>
  </si>
  <si>
    <t>ح . صنایع مس افق کرمان</t>
  </si>
  <si>
    <t>سرمایه‌گذاری‌توکافولاد(هلدینگ</t>
  </si>
  <si>
    <t>صنعتی زر ماکارون</t>
  </si>
  <si>
    <t>ح. گسترش سوخت سبززاگرس(س. عام)</t>
  </si>
  <si>
    <t>تولیدی و صنعتی گوهرفام</t>
  </si>
  <si>
    <t>سرمایه گذاری دارویی تامین</t>
  </si>
  <si>
    <t>سیمرغ</t>
  </si>
  <si>
    <t>گواهی سپرده کالایی شمش طلا</t>
  </si>
  <si>
    <t>تامین سرمایه کاردان</t>
  </si>
  <si>
    <t>گسترش سوخت سبززاگرس(سهامی عام)</t>
  </si>
  <si>
    <t>بانک خاورمیانه</t>
  </si>
  <si>
    <t>ح.پست بانک ایران</t>
  </si>
  <si>
    <t>بیمه اتکایی ایران معین</t>
  </si>
  <si>
    <t>شیمی‌ داروئی‌ داروپخش‌</t>
  </si>
  <si>
    <t>پالایش نفت تهران</t>
  </si>
  <si>
    <t>کویر تایر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</si>
  <si>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</si>
  <si>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</si>
  <si>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</si>
  <si>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</si>
  <si>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</si>
  <si>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</si>
  <si>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</si>
  <si>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</si>
  <si>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</si>
  <si>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</si>
  <si>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</si>
  <si>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</si>
  <si>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</si>
  <si>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</si>
  <si>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1403/04/30</t>
  </si>
  <si>
    <t>1403/05/27</t>
  </si>
  <si>
    <t>1403/04/31</t>
  </si>
  <si>
    <t>1403/04/28</t>
  </si>
  <si>
    <t>1403/04/29</t>
  </si>
  <si>
    <t>1403/09/07</t>
  </si>
  <si>
    <t>1403/06/18</t>
  </si>
  <si>
    <t>1403/07/11</t>
  </si>
  <si>
    <t>1403/05/30</t>
  </si>
  <si>
    <t>1403/07/28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</si>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</sst>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5" fillId="0" borderId="7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7"/>
  <sheetViews>
    <sheetView rightToLeft="1" tabSelected="1" view="pageBreakPreview" zoomScaleNormal="100" zoomScaleSheetLayoutView="100" workbookViewId="0">
      <selection activeCell="R18" sqref="R18"/>
    </sheetView>
  </sheetViews>
  <sheetFormatPr defaultColWidth="9" defaultRowHeight="15.75" x14ac:dyDescent="0.4"/>
  <cols>
    <col min="1" max="1" width="3.140625" style="2" bestFit="1" customWidth="1"/>
    <col min="2" max="2" width="2.5703125" style="2" customWidth="1"/>
    <col min="3" max="3" width="23.28515625" style="2" customWidth="1"/>
    <col min="4" max="5" width="1.28515625" style="2" customWidth="1"/>
    <col min="6" max="6" width="13" style="2" bestFit="1" customWidth="1"/>
    <col min="7" max="7" width="1.28515625" style="2" customWidth="1"/>
    <col min="8" max="8" width="19" style="2" bestFit="1" customWidth="1"/>
    <col min="9" max="9" width="1.28515625" style="2" customWidth="1"/>
    <col min="10" max="10" width="19" style="2" bestFit="1" customWidth="1"/>
    <col min="11" max="11" width="1.28515625" style="2" customWidth="1"/>
    <col min="12" max="12" width="11.7109375" style="2" bestFit="1" customWidth="1"/>
    <col min="13" max="13" width="1.28515625" style="2" customWidth="1"/>
    <col min="14" max="14" width="17.140625" style="2" bestFit="1" customWidth="1"/>
    <col min="15" max="15" width="1.28515625" style="2" customWidth="1"/>
    <col min="16" max="16" width="13.7109375" style="2" bestFit="1" customWidth="1"/>
    <col min="17" max="17" width="1.28515625" style="2" customWidth="1"/>
    <col min="18" max="18" width="17.140625" style="2" bestFit="1" customWidth="1"/>
    <col min="19" max="19" width="1.28515625" style="2" customWidth="1"/>
    <col min="20" max="20" width="14.85546875" style="2" bestFit="1" customWidth="1"/>
    <col min="21" max="21" width="1.28515625" style="2" customWidth="1"/>
    <col min="22" max="22" width="14.7109375" style="2" bestFit="1" customWidth="1"/>
    <col min="23" max="23" width="1.28515625" style="2" customWidth="1"/>
    <col min="24" max="24" width="19" style="2" bestFit="1" customWidth="1"/>
    <col min="25" max="25" width="1.28515625" style="2" customWidth="1"/>
    <col min="26" max="26" width="19" style="2" bestFit="1" customWidth="1"/>
    <col min="27" max="27" width="1.28515625" style="2" customWidth="1"/>
    <col min="28" max="28" width="16.5703125" style="2" bestFit="1" customWidth="1"/>
    <col min="29" max="29" width="0.28515625" style="2" customWidth="1"/>
    <col min="30" max="16384" width="9" style="2"/>
  </cols>
  <sheetData>
    <row r="1" spans="1:28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" x14ac:dyDescent="0.4">
      <c r="A4" s="3" t="s">
        <v>3</v>
      </c>
      <c r="B4" s="4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4" x14ac:dyDescent="0.4">
      <c r="A5" s="4" t="s">
        <v>5</v>
      </c>
      <c r="B5" s="4"/>
      <c r="C5" s="4" t="s">
        <v>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1" x14ac:dyDescent="0.4">
      <c r="F6" s="5" t="s">
        <v>7</v>
      </c>
      <c r="G6" s="5"/>
      <c r="H6" s="5"/>
      <c r="I6" s="5"/>
      <c r="J6" s="5"/>
      <c r="L6" s="5" t="s">
        <v>8</v>
      </c>
      <c r="M6" s="5"/>
      <c r="N6" s="5"/>
      <c r="O6" s="5"/>
      <c r="P6" s="5"/>
      <c r="Q6" s="5"/>
      <c r="R6" s="5"/>
      <c r="T6" s="5" t="s">
        <v>9</v>
      </c>
      <c r="U6" s="5"/>
      <c r="V6" s="5"/>
      <c r="W6" s="5"/>
      <c r="X6" s="5"/>
      <c r="Y6" s="5"/>
      <c r="Z6" s="5"/>
      <c r="AA6" s="5"/>
      <c r="AB6" s="5"/>
    </row>
    <row r="7" spans="1:28" ht="21" x14ac:dyDescent="0.4">
      <c r="F7" s="6"/>
      <c r="G7" s="6"/>
      <c r="H7" s="6"/>
      <c r="I7" s="6"/>
      <c r="J7" s="6"/>
      <c r="L7" s="7" t="s">
        <v>10</v>
      </c>
      <c r="M7" s="7"/>
      <c r="N7" s="7"/>
      <c r="O7" s="6"/>
      <c r="P7" s="7" t="s">
        <v>11</v>
      </c>
      <c r="Q7" s="7"/>
      <c r="R7" s="7"/>
      <c r="T7" s="6"/>
      <c r="U7" s="6"/>
      <c r="V7" s="6"/>
      <c r="W7" s="6"/>
      <c r="X7" s="6"/>
      <c r="Y7" s="6"/>
      <c r="Z7" s="6"/>
      <c r="AA7" s="6"/>
      <c r="AB7" s="6"/>
    </row>
    <row r="8" spans="1:28" ht="21" x14ac:dyDescent="0.4">
      <c r="A8" s="5" t="s">
        <v>12</v>
      </c>
      <c r="B8" s="5"/>
      <c r="C8" s="5"/>
      <c r="E8" s="5" t="s">
        <v>13</v>
      </c>
      <c r="F8" s="5"/>
      <c r="H8" s="8" t="s">
        <v>14</v>
      </c>
      <c r="J8" s="8" t="s">
        <v>15</v>
      </c>
      <c r="L8" s="9" t="s">
        <v>13</v>
      </c>
      <c r="M8" s="6"/>
      <c r="N8" s="9" t="s">
        <v>14</v>
      </c>
      <c r="P8" s="9" t="s">
        <v>13</v>
      </c>
      <c r="Q8" s="6"/>
      <c r="R8" s="9" t="s">
        <v>16</v>
      </c>
      <c r="T8" s="8" t="s">
        <v>13</v>
      </c>
      <c r="V8" s="8" t="s">
        <v>17</v>
      </c>
      <c r="X8" s="8" t="s">
        <v>14</v>
      </c>
      <c r="Z8" s="8" t="s">
        <v>15</v>
      </c>
      <c r="AB8" s="8" t="s">
        <v>18</v>
      </c>
    </row>
    <row r="9" spans="1:28" ht="18.75" x14ac:dyDescent="0.4">
      <c r="A9" s="10" t="s">
        <v>19</v>
      </c>
      <c r="B9" s="10"/>
      <c r="C9" s="10"/>
      <c r="E9" s="11">
        <v>66657012</v>
      </c>
      <c r="F9" s="11"/>
      <c r="H9" s="12">
        <v>78777686875</v>
      </c>
      <c r="J9" s="12">
        <v>122515484737.631</v>
      </c>
      <c r="L9" s="12">
        <v>0</v>
      </c>
      <c r="N9" s="12">
        <v>0</v>
      </c>
      <c r="P9" s="12">
        <v>-40477827</v>
      </c>
      <c r="R9" s="12">
        <v>73579999296</v>
      </c>
      <c r="T9" s="12">
        <v>26179185</v>
      </c>
      <c r="V9" s="12">
        <v>1938</v>
      </c>
      <c r="X9" s="12">
        <v>30939515214</v>
      </c>
      <c r="Z9" s="12">
        <v>50433385729.846497</v>
      </c>
      <c r="AB9" s="13">
        <v>1.86</v>
      </c>
    </row>
    <row r="10" spans="1:28" ht="18.75" x14ac:dyDescent="0.4">
      <c r="A10" s="14" t="s">
        <v>20</v>
      </c>
      <c r="B10" s="14"/>
      <c r="C10" s="14"/>
      <c r="E10" s="15">
        <v>20234000</v>
      </c>
      <c r="F10" s="15"/>
      <c r="H10" s="16">
        <v>43839071352</v>
      </c>
      <c r="J10" s="16">
        <v>43807437570.599998</v>
      </c>
      <c r="L10" s="16">
        <v>0</v>
      </c>
      <c r="N10" s="16">
        <v>0</v>
      </c>
      <c r="P10" s="16">
        <v>-20234000</v>
      </c>
      <c r="R10" s="16">
        <v>48133677929</v>
      </c>
      <c r="T10" s="16">
        <v>0</v>
      </c>
      <c r="V10" s="16">
        <v>0</v>
      </c>
      <c r="X10" s="16">
        <v>0</v>
      </c>
      <c r="Z10" s="16">
        <v>0</v>
      </c>
      <c r="AB10" s="17">
        <v>0</v>
      </c>
    </row>
    <row r="11" spans="1:28" ht="18.75" x14ac:dyDescent="0.4">
      <c r="A11" s="14" t="s">
        <v>21</v>
      </c>
      <c r="B11" s="14"/>
      <c r="C11" s="14"/>
      <c r="E11" s="15">
        <v>10217646</v>
      </c>
      <c r="F11" s="15"/>
      <c r="H11" s="16">
        <v>48691588977</v>
      </c>
      <c r="J11" s="16">
        <v>53831310333.389999</v>
      </c>
      <c r="L11" s="16">
        <v>0</v>
      </c>
      <c r="N11" s="16">
        <v>0</v>
      </c>
      <c r="P11" s="16">
        <v>-10217646</v>
      </c>
      <c r="R11" s="16">
        <v>53628173316</v>
      </c>
      <c r="T11" s="16">
        <v>0</v>
      </c>
      <c r="V11" s="16">
        <v>0</v>
      </c>
      <c r="X11" s="16">
        <v>0</v>
      </c>
      <c r="Z11" s="16">
        <v>0</v>
      </c>
      <c r="AB11" s="17">
        <v>0</v>
      </c>
    </row>
    <row r="12" spans="1:28" ht="18.75" x14ac:dyDescent="0.4">
      <c r="A12" s="14" t="s">
        <v>22</v>
      </c>
      <c r="B12" s="14"/>
      <c r="C12" s="14"/>
      <c r="E12" s="15">
        <v>500000</v>
      </c>
      <c r="F12" s="15"/>
      <c r="H12" s="16">
        <v>18691825930</v>
      </c>
      <c r="J12" s="16">
        <v>19831297500</v>
      </c>
      <c r="L12" s="16">
        <v>0</v>
      </c>
      <c r="N12" s="16">
        <v>0</v>
      </c>
      <c r="P12" s="16">
        <v>-500000</v>
      </c>
      <c r="R12" s="16">
        <v>19826307217</v>
      </c>
      <c r="T12" s="16">
        <v>0</v>
      </c>
      <c r="V12" s="16">
        <v>0</v>
      </c>
      <c r="X12" s="16">
        <v>0</v>
      </c>
      <c r="Z12" s="16">
        <v>0</v>
      </c>
      <c r="AB12" s="17">
        <v>0</v>
      </c>
    </row>
    <row r="13" spans="1:28" ht="18.75" x14ac:dyDescent="0.4">
      <c r="A13" s="14" t="s">
        <v>23</v>
      </c>
      <c r="B13" s="14"/>
      <c r="C13" s="14"/>
      <c r="E13" s="15">
        <v>7100000</v>
      </c>
      <c r="F13" s="15"/>
      <c r="H13" s="16">
        <v>89502981447</v>
      </c>
      <c r="J13" s="16">
        <v>115111984050</v>
      </c>
      <c r="L13" s="16">
        <v>0</v>
      </c>
      <c r="N13" s="16">
        <v>0</v>
      </c>
      <c r="P13" s="16">
        <v>0</v>
      </c>
      <c r="R13" s="16">
        <v>0</v>
      </c>
      <c r="T13" s="16">
        <v>7100000</v>
      </c>
      <c r="V13" s="16">
        <v>18710</v>
      </c>
      <c r="X13" s="16">
        <v>89502981447</v>
      </c>
      <c r="Z13" s="16">
        <v>132050596050</v>
      </c>
      <c r="AB13" s="17">
        <v>4.8600000000000003</v>
      </c>
    </row>
    <row r="14" spans="1:28" ht="18.75" x14ac:dyDescent="0.4">
      <c r="A14" s="14" t="s">
        <v>24</v>
      </c>
      <c r="B14" s="14"/>
      <c r="C14" s="14"/>
      <c r="E14" s="15">
        <v>585000</v>
      </c>
      <c r="F14" s="15"/>
      <c r="H14" s="16">
        <v>89185237155</v>
      </c>
      <c r="J14" s="16">
        <v>120136061857.5</v>
      </c>
      <c r="L14" s="16">
        <v>0</v>
      </c>
      <c r="N14" s="16">
        <v>0</v>
      </c>
      <c r="P14" s="16">
        <v>0</v>
      </c>
      <c r="R14" s="16">
        <v>0</v>
      </c>
      <c r="T14" s="16">
        <v>585000</v>
      </c>
      <c r="V14" s="16">
        <v>206590</v>
      </c>
      <c r="X14" s="16">
        <v>89185237155</v>
      </c>
      <c r="Z14" s="16">
        <v>120136061857.5</v>
      </c>
      <c r="AB14" s="17">
        <v>4.43</v>
      </c>
    </row>
    <row r="15" spans="1:28" ht="18.75" x14ac:dyDescent="0.4">
      <c r="A15" s="14" t="s">
        <v>25</v>
      </c>
      <c r="B15" s="14"/>
      <c r="C15" s="14"/>
      <c r="E15" s="15">
        <v>3411410</v>
      </c>
      <c r="F15" s="15"/>
      <c r="H15" s="16">
        <v>55408732979</v>
      </c>
      <c r="J15" s="16">
        <v>38082189000.915001</v>
      </c>
      <c r="L15" s="16">
        <v>0</v>
      </c>
      <c r="N15" s="16">
        <v>0</v>
      </c>
      <c r="P15" s="16">
        <v>0</v>
      </c>
      <c r="R15" s="16">
        <v>0</v>
      </c>
      <c r="T15" s="16">
        <v>3411410</v>
      </c>
      <c r="V15" s="16">
        <v>11230</v>
      </c>
      <c r="X15" s="16">
        <v>55408732979</v>
      </c>
      <c r="Z15" s="16">
        <v>38082189000.915001</v>
      </c>
      <c r="AB15" s="17">
        <v>1.4</v>
      </c>
    </row>
    <row r="16" spans="1:28" ht="18.75" x14ac:dyDescent="0.4">
      <c r="A16" s="14" t="s">
        <v>26</v>
      </c>
      <c r="B16" s="14"/>
      <c r="C16" s="14"/>
      <c r="E16" s="15">
        <v>360000</v>
      </c>
      <c r="F16" s="15"/>
      <c r="H16" s="16">
        <v>50205347242</v>
      </c>
      <c r="J16" s="16">
        <v>78141872880</v>
      </c>
      <c r="L16" s="16">
        <v>0</v>
      </c>
      <c r="N16" s="16">
        <v>0</v>
      </c>
      <c r="P16" s="16">
        <v>0</v>
      </c>
      <c r="R16" s="16">
        <v>0</v>
      </c>
      <c r="T16" s="16">
        <v>360000</v>
      </c>
      <c r="V16" s="16">
        <v>218360</v>
      </c>
      <c r="X16" s="16">
        <v>50205347242</v>
      </c>
      <c r="Z16" s="16">
        <v>78141872880</v>
      </c>
      <c r="AB16" s="17">
        <v>2.88</v>
      </c>
    </row>
    <row r="17" spans="1:28" ht="18.75" x14ac:dyDescent="0.4">
      <c r="A17" s="14" t="s">
        <v>27</v>
      </c>
      <c r="B17" s="14"/>
      <c r="C17" s="14"/>
      <c r="E17" s="15">
        <v>5509252</v>
      </c>
      <c r="F17" s="15"/>
      <c r="H17" s="16">
        <v>24709796400</v>
      </c>
      <c r="J17" s="16">
        <v>28806242460.155998</v>
      </c>
      <c r="L17" s="16">
        <v>13840748</v>
      </c>
      <c r="N17" s="16">
        <v>79343420592</v>
      </c>
      <c r="P17" s="16">
        <v>0</v>
      </c>
      <c r="R17" s="16">
        <v>0</v>
      </c>
      <c r="T17" s="16">
        <v>19350000</v>
      </c>
      <c r="V17" s="16">
        <v>6130</v>
      </c>
      <c r="X17" s="16">
        <v>104053216992</v>
      </c>
      <c r="Z17" s="16">
        <v>117909737775</v>
      </c>
      <c r="AB17" s="17">
        <v>4.34</v>
      </c>
    </row>
    <row r="18" spans="1:28" ht="18.75" x14ac:dyDescent="0.4">
      <c r="A18" s="14" t="s">
        <v>28</v>
      </c>
      <c r="B18" s="14"/>
      <c r="C18" s="14"/>
      <c r="E18" s="15">
        <v>8216667</v>
      </c>
      <c r="F18" s="15"/>
      <c r="H18" s="16">
        <v>26892984356</v>
      </c>
      <c r="J18" s="16">
        <v>49333378101.353996</v>
      </c>
      <c r="L18" s="16">
        <v>2149450</v>
      </c>
      <c r="N18" s="16">
        <v>16013346841</v>
      </c>
      <c r="P18" s="16">
        <v>-1</v>
      </c>
      <c r="R18" s="16">
        <v>1</v>
      </c>
      <c r="T18" s="16">
        <v>10366116</v>
      </c>
      <c r="V18" s="16">
        <v>7140</v>
      </c>
      <c r="X18" s="16">
        <v>42906327924</v>
      </c>
      <c r="Z18" s="16">
        <v>73573684533.972</v>
      </c>
      <c r="AB18" s="17">
        <v>2.71</v>
      </c>
    </row>
    <row r="19" spans="1:28" ht="18.75" x14ac:dyDescent="0.4">
      <c r="A19" s="14" t="s">
        <v>29</v>
      </c>
      <c r="B19" s="14"/>
      <c r="C19" s="14"/>
      <c r="E19" s="15">
        <v>2000792</v>
      </c>
      <c r="F19" s="15"/>
      <c r="H19" s="16">
        <v>33373670567</v>
      </c>
      <c r="J19" s="16">
        <v>33990083745.084</v>
      </c>
      <c r="L19" s="16">
        <v>0</v>
      </c>
      <c r="N19" s="16">
        <v>0</v>
      </c>
      <c r="P19" s="16">
        <v>0</v>
      </c>
      <c r="R19" s="16">
        <v>0</v>
      </c>
      <c r="T19" s="16">
        <v>2000792</v>
      </c>
      <c r="V19" s="16">
        <v>19700</v>
      </c>
      <c r="X19" s="16">
        <v>33373670567</v>
      </c>
      <c r="Z19" s="16">
        <v>39181079565.720001</v>
      </c>
      <c r="AB19" s="17">
        <v>1.44</v>
      </c>
    </row>
    <row r="20" spans="1:28" ht="18.75" x14ac:dyDescent="0.4">
      <c r="A20" s="14" t="s">
        <v>30</v>
      </c>
      <c r="B20" s="14"/>
      <c r="C20" s="14"/>
      <c r="E20" s="15">
        <v>2000000</v>
      </c>
      <c r="F20" s="15"/>
      <c r="H20" s="16">
        <v>11370314880</v>
      </c>
      <c r="J20" s="16">
        <v>13081698000</v>
      </c>
      <c r="L20" s="16">
        <v>0</v>
      </c>
      <c r="N20" s="16">
        <v>0</v>
      </c>
      <c r="P20" s="16">
        <v>-1000000</v>
      </c>
      <c r="R20" s="16">
        <v>7992162062</v>
      </c>
      <c r="T20" s="16">
        <v>1000000</v>
      </c>
      <c r="V20" s="16">
        <v>7170</v>
      </c>
      <c r="X20" s="16">
        <v>5685157442</v>
      </c>
      <c r="Z20" s="16">
        <v>7127338500</v>
      </c>
      <c r="AB20" s="17">
        <v>0.26</v>
      </c>
    </row>
    <row r="21" spans="1:28" ht="18.75" x14ac:dyDescent="0.4">
      <c r="A21" s="14" t="s">
        <v>31</v>
      </c>
      <c r="B21" s="14"/>
      <c r="C21" s="14"/>
      <c r="E21" s="15">
        <v>1059771</v>
      </c>
      <c r="F21" s="15"/>
      <c r="H21" s="16">
        <v>4401228963</v>
      </c>
      <c r="J21" s="16">
        <v>16286574505.023001</v>
      </c>
      <c r="L21" s="16">
        <v>0</v>
      </c>
      <c r="N21" s="16">
        <v>0</v>
      </c>
      <c r="P21" s="16">
        <v>-1059771</v>
      </c>
      <c r="R21" s="16">
        <v>0</v>
      </c>
      <c r="T21" s="16">
        <v>0</v>
      </c>
      <c r="V21" s="16">
        <v>0</v>
      </c>
      <c r="X21" s="16">
        <v>0</v>
      </c>
      <c r="Z21" s="16">
        <v>0</v>
      </c>
      <c r="AB21" s="17">
        <v>0</v>
      </c>
    </row>
    <row r="22" spans="1:28" ht="18.75" x14ac:dyDescent="0.4">
      <c r="A22" s="14" t="s">
        <v>32</v>
      </c>
      <c r="B22" s="14"/>
      <c r="C22" s="14"/>
      <c r="E22" s="15">
        <v>725000</v>
      </c>
      <c r="F22" s="15"/>
      <c r="H22" s="16">
        <v>20203475406</v>
      </c>
      <c r="J22" s="16">
        <v>22543065900</v>
      </c>
      <c r="L22" s="16">
        <v>0</v>
      </c>
      <c r="N22" s="16">
        <v>0</v>
      </c>
      <c r="P22" s="16">
        <v>-274638</v>
      </c>
      <c r="R22" s="16">
        <v>8745012637</v>
      </c>
      <c r="T22" s="16">
        <v>450362</v>
      </c>
      <c r="V22" s="16">
        <v>39190</v>
      </c>
      <c r="X22" s="16">
        <v>12550175984</v>
      </c>
      <c r="Z22" s="16">
        <v>17544671143.659</v>
      </c>
      <c r="AB22" s="17">
        <v>0.65</v>
      </c>
    </row>
    <row r="23" spans="1:28" ht="18.75" x14ac:dyDescent="0.4">
      <c r="A23" s="14" t="s">
        <v>33</v>
      </c>
      <c r="B23" s="14"/>
      <c r="C23" s="14"/>
      <c r="E23" s="15">
        <v>471312</v>
      </c>
      <c r="F23" s="15"/>
      <c r="H23" s="16">
        <v>13812821744</v>
      </c>
      <c r="J23" s="16">
        <v>13666369422.312</v>
      </c>
      <c r="L23" s="16">
        <v>1243163</v>
      </c>
      <c r="N23" s="16">
        <v>37695392012</v>
      </c>
      <c r="P23" s="16">
        <v>0</v>
      </c>
      <c r="R23" s="16">
        <v>0</v>
      </c>
      <c r="T23" s="16">
        <v>1714475</v>
      </c>
      <c r="V23" s="16">
        <v>34290</v>
      </c>
      <c r="X23" s="16">
        <v>51508213756</v>
      </c>
      <c r="Z23" s="16">
        <v>58439551130.887497</v>
      </c>
      <c r="AB23" s="17">
        <v>2.15</v>
      </c>
    </row>
    <row r="24" spans="1:28" ht="18.75" x14ac:dyDescent="0.4">
      <c r="A24" s="14" t="s">
        <v>34</v>
      </c>
      <c r="B24" s="14"/>
      <c r="C24" s="14"/>
      <c r="E24" s="15">
        <v>14000000</v>
      </c>
      <c r="F24" s="15"/>
      <c r="H24" s="16">
        <v>50474796962</v>
      </c>
      <c r="J24" s="16">
        <v>39189427200</v>
      </c>
      <c r="L24" s="16">
        <v>0</v>
      </c>
      <c r="N24" s="16">
        <v>0</v>
      </c>
      <c r="P24" s="16">
        <v>-14000000</v>
      </c>
      <c r="R24" s="16">
        <v>42843795705</v>
      </c>
      <c r="T24" s="16">
        <v>0</v>
      </c>
      <c r="V24" s="16">
        <v>0</v>
      </c>
      <c r="X24" s="16">
        <v>0</v>
      </c>
      <c r="Z24" s="16">
        <v>0</v>
      </c>
      <c r="AB24" s="17">
        <v>0</v>
      </c>
    </row>
    <row r="25" spans="1:28" ht="18.75" x14ac:dyDescent="0.4">
      <c r="A25" s="14" t="s">
        <v>35</v>
      </c>
      <c r="B25" s="14"/>
      <c r="C25" s="14"/>
      <c r="E25" s="15">
        <v>18700000</v>
      </c>
      <c r="F25" s="15"/>
      <c r="H25" s="16">
        <v>23227978954</v>
      </c>
      <c r="J25" s="16">
        <v>26024229000</v>
      </c>
      <c r="L25" s="16">
        <v>0</v>
      </c>
      <c r="N25" s="16">
        <v>0</v>
      </c>
      <c r="P25" s="16">
        <v>-18700000</v>
      </c>
      <c r="R25" s="16">
        <v>26842133576</v>
      </c>
      <c r="T25" s="16">
        <v>0</v>
      </c>
      <c r="V25" s="16">
        <v>0</v>
      </c>
      <c r="X25" s="16">
        <v>0</v>
      </c>
      <c r="Z25" s="16">
        <v>0</v>
      </c>
      <c r="AB25" s="17">
        <v>0</v>
      </c>
    </row>
    <row r="26" spans="1:28" ht="18.75" x14ac:dyDescent="0.4">
      <c r="A26" s="14" t="s">
        <v>36</v>
      </c>
      <c r="B26" s="14"/>
      <c r="C26" s="14"/>
      <c r="E26" s="15">
        <v>20654069</v>
      </c>
      <c r="F26" s="15"/>
      <c r="H26" s="16">
        <v>105846613461</v>
      </c>
      <c r="J26" s="16">
        <v>232618238689.46899</v>
      </c>
      <c r="L26" s="16">
        <v>0</v>
      </c>
      <c r="N26" s="16">
        <v>0</v>
      </c>
      <c r="P26" s="16">
        <v>-407835</v>
      </c>
      <c r="R26" s="16">
        <v>5179364695</v>
      </c>
      <c r="T26" s="16">
        <v>20246234</v>
      </c>
      <c r="V26" s="16">
        <v>11940</v>
      </c>
      <c r="X26" s="16">
        <v>103756567493</v>
      </c>
      <c r="Z26" s="16">
        <v>240301680757.93799</v>
      </c>
      <c r="AB26" s="17">
        <v>8.85</v>
      </c>
    </row>
    <row r="27" spans="1:28" ht="18.75" x14ac:dyDescent="0.4">
      <c r="A27" s="14" t="s">
        <v>37</v>
      </c>
      <c r="B27" s="14"/>
      <c r="C27" s="14"/>
      <c r="E27" s="15">
        <v>13360388</v>
      </c>
      <c r="F27" s="15"/>
      <c r="H27" s="16">
        <v>68569778938</v>
      </c>
      <c r="J27" s="16">
        <v>92036593281.401993</v>
      </c>
      <c r="L27" s="16">
        <v>0</v>
      </c>
      <c r="N27" s="16">
        <v>0</v>
      </c>
      <c r="P27" s="16">
        <v>0</v>
      </c>
      <c r="R27" s="16">
        <v>0</v>
      </c>
      <c r="T27" s="16">
        <v>13360388</v>
      </c>
      <c r="V27" s="16">
        <v>6760</v>
      </c>
      <c r="X27" s="16">
        <v>68569778938</v>
      </c>
      <c r="Z27" s="16">
        <v>89778841353.863998</v>
      </c>
      <c r="AB27" s="17">
        <v>3.31</v>
      </c>
    </row>
    <row r="28" spans="1:28" ht="18.75" x14ac:dyDescent="0.4">
      <c r="A28" s="14" t="s">
        <v>38</v>
      </c>
      <c r="B28" s="14"/>
      <c r="C28" s="14"/>
      <c r="E28" s="15">
        <v>900000</v>
      </c>
      <c r="F28" s="15"/>
      <c r="H28" s="16">
        <v>22052445696</v>
      </c>
      <c r="J28" s="16">
        <v>40509525600</v>
      </c>
      <c r="L28" s="16">
        <v>0</v>
      </c>
      <c r="N28" s="16">
        <v>0</v>
      </c>
      <c r="P28" s="16">
        <v>0</v>
      </c>
      <c r="R28" s="16">
        <v>0</v>
      </c>
      <c r="T28" s="16">
        <v>900000</v>
      </c>
      <c r="V28" s="16">
        <v>47410</v>
      </c>
      <c r="X28" s="16">
        <v>22052445696</v>
      </c>
      <c r="Z28" s="16">
        <v>42415119450</v>
      </c>
      <c r="AB28" s="17">
        <v>1.56</v>
      </c>
    </row>
    <row r="29" spans="1:28" ht="18.75" x14ac:dyDescent="0.4">
      <c r="A29" s="14" t="s">
        <v>39</v>
      </c>
      <c r="B29" s="14"/>
      <c r="C29" s="14"/>
      <c r="E29" s="15">
        <v>11000000</v>
      </c>
      <c r="F29" s="15"/>
      <c r="H29" s="16">
        <v>51786681741</v>
      </c>
      <c r="J29" s="16">
        <v>65716645500</v>
      </c>
      <c r="L29" s="16">
        <v>8196000</v>
      </c>
      <c r="N29" s="16">
        <v>53323438272</v>
      </c>
      <c r="P29" s="16">
        <v>0</v>
      </c>
      <c r="R29" s="16">
        <v>0</v>
      </c>
      <c r="T29" s="16">
        <v>19196000</v>
      </c>
      <c r="V29" s="16">
        <v>7240</v>
      </c>
      <c r="X29" s="16">
        <v>105110120013</v>
      </c>
      <c r="Z29" s="16">
        <v>138152114712</v>
      </c>
      <c r="AB29" s="17">
        <v>5.09</v>
      </c>
    </row>
    <row r="30" spans="1:28" ht="18.75" x14ac:dyDescent="0.4">
      <c r="A30" s="14" t="s">
        <v>40</v>
      </c>
      <c r="B30" s="14"/>
      <c r="C30" s="14"/>
      <c r="E30" s="15">
        <v>4540907</v>
      </c>
      <c r="F30" s="15"/>
      <c r="H30" s="16">
        <v>82090490900</v>
      </c>
      <c r="J30" s="16">
        <v>103458326788.782</v>
      </c>
      <c r="L30" s="16">
        <v>0</v>
      </c>
      <c r="N30" s="16">
        <v>0</v>
      </c>
      <c r="P30" s="16">
        <v>0</v>
      </c>
      <c r="R30" s="16">
        <v>0</v>
      </c>
      <c r="T30" s="16">
        <v>4540907</v>
      </c>
      <c r="V30" s="16">
        <v>23370</v>
      </c>
      <c r="X30" s="16">
        <v>82090490900</v>
      </c>
      <c r="Z30" s="16">
        <v>105489576660.28999</v>
      </c>
      <c r="AB30" s="17">
        <v>3.89</v>
      </c>
    </row>
    <row r="31" spans="1:28" ht="18.75" x14ac:dyDescent="0.4">
      <c r="A31" s="14" t="s">
        <v>41</v>
      </c>
      <c r="B31" s="14"/>
      <c r="C31" s="14"/>
      <c r="E31" s="15">
        <v>826906</v>
      </c>
      <c r="F31" s="15"/>
      <c r="H31" s="16">
        <v>31210517612</v>
      </c>
      <c r="J31" s="16">
        <v>48587587098.723</v>
      </c>
      <c r="L31" s="16">
        <v>133456</v>
      </c>
      <c r="N31" s="16">
        <v>9348097284</v>
      </c>
      <c r="P31" s="16">
        <v>0</v>
      </c>
      <c r="R31" s="16">
        <v>0</v>
      </c>
      <c r="T31" s="16">
        <v>960362</v>
      </c>
      <c r="V31" s="16">
        <v>79400</v>
      </c>
      <c r="X31" s="16">
        <v>40558614896</v>
      </c>
      <c r="Z31" s="16">
        <v>75799038980.339996</v>
      </c>
      <c r="AB31" s="17">
        <v>2.79</v>
      </c>
    </row>
    <row r="32" spans="1:28" ht="18.75" x14ac:dyDescent="0.4">
      <c r="A32" s="14" t="s">
        <v>42</v>
      </c>
      <c r="B32" s="14"/>
      <c r="C32" s="14"/>
      <c r="E32" s="15">
        <v>400000</v>
      </c>
      <c r="F32" s="15"/>
      <c r="H32" s="16">
        <v>24236516517</v>
      </c>
      <c r="J32" s="16">
        <v>30056095800</v>
      </c>
      <c r="L32" s="16">
        <v>311458</v>
      </c>
      <c r="N32" s="16">
        <v>24478377030</v>
      </c>
      <c r="P32" s="16">
        <v>0</v>
      </c>
      <c r="R32" s="16">
        <v>0</v>
      </c>
      <c r="T32" s="16">
        <v>711458</v>
      </c>
      <c r="V32" s="16">
        <v>96480</v>
      </c>
      <c r="X32" s="16">
        <v>48714893547</v>
      </c>
      <c r="Z32" s="16">
        <v>68233051106.351997</v>
      </c>
      <c r="AB32" s="17">
        <v>2.5099999999999998</v>
      </c>
    </row>
    <row r="33" spans="1:28" ht="18.75" x14ac:dyDescent="0.4">
      <c r="A33" s="14" t="s">
        <v>43</v>
      </c>
      <c r="B33" s="14"/>
      <c r="C33" s="14"/>
      <c r="E33" s="15">
        <v>11400000</v>
      </c>
      <c r="F33" s="15"/>
      <c r="H33" s="16">
        <v>55184289817</v>
      </c>
      <c r="J33" s="16">
        <v>61193718000</v>
      </c>
      <c r="L33" s="16">
        <v>0</v>
      </c>
      <c r="N33" s="16">
        <v>0</v>
      </c>
      <c r="P33" s="16">
        <v>0</v>
      </c>
      <c r="R33" s="16">
        <v>0</v>
      </c>
      <c r="T33" s="16">
        <v>11400000</v>
      </c>
      <c r="V33" s="16">
        <v>6580</v>
      </c>
      <c r="X33" s="16">
        <v>55184289817</v>
      </c>
      <c r="Z33" s="16">
        <v>74565678600</v>
      </c>
      <c r="AB33" s="17">
        <v>2.75</v>
      </c>
    </row>
    <row r="34" spans="1:28" ht="18.75" x14ac:dyDescent="0.4">
      <c r="A34" s="14" t="s">
        <v>44</v>
      </c>
      <c r="B34" s="14"/>
      <c r="C34" s="14"/>
      <c r="E34" s="15">
        <v>16129351</v>
      </c>
      <c r="F34" s="15"/>
      <c r="H34" s="16">
        <v>41930149659</v>
      </c>
      <c r="J34" s="16">
        <v>41237856861.906601</v>
      </c>
      <c r="L34" s="16">
        <v>0</v>
      </c>
      <c r="N34" s="16">
        <v>0</v>
      </c>
      <c r="P34" s="16">
        <v>-10180001</v>
      </c>
      <c r="R34" s="16">
        <v>31545379742</v>
      </c>
      <c r="T34" s="16">
        <v>5949350</v>
      </c>
      <c r="V34" s="16">
        <v>2791</v>
      </c>
      <c r="X34" s="16">
        <v>15466036782</v>
      </c>
      <c r="Z34" s="16">
        <v>16505838266.692499</v>
      </c>
      <c r="AB34" s="17">
        <v>0.61</v>
      </c>
    </row>
    <row r="35" spans="1:28" ht="18.75" x14ac:dyDescent="0.4">
      <c r="A35" s="14" t="s">
        <v>45</v>
      </c>
      <c r="B35" s="14"/>
      <c r="C35" s="14"/>
      <c r="E35" s="15">
        <v>4623249</v>
      </c>
      <c r="F35" s="15"/>
      <c r="H35" s="16">
        <v>19259079925</v>
      </c>
      <c r="J35" s="16">
        <v>28171890297.598499</v>
      </c>
      <c r="L35" s="16">
        <v>0</v>
      </c>
      <c r="N35" s="16">
        <v>0</v>
      </c>
      <c r="P35" s="16">
        <v>0</v>
      </c>
      <c r="R35" s="16">
        <v>0</v>
      </c>
      <c r="T35" s="16">
        <v>4623249</v>
      </c>
      <c r="V35" s="16">
        <v>6670</v>
      </c>
      <c r="X35" s="16">
        <v>19259079925</v>
      </c>
      <c r="Z35" s="16">
        <v>30653590258.561501</v>
      </c>
      <c r="AB35" s="17">
        <v>1.1299999999999999</v>
      </c>
    </row>
    <row r="36" spans="1:28" ht="18.75" x14ac:dyDescent="0.4">
      <c r="A36" s="14" t="s">
        <v>46</v>
      </c>
      <c r="B36" s="14"/>
      <c r="C36" s="14"/>
      <c r="E36" s="15">
        <v>3434904</v>
      </c>
      <c r="F36" s="15"/>
      <c r="H36" s="16">
        <v>33404366671</v>
      </c>
      <c r="J36" s="16">
        <v>43500300932.087997</v>
      </c>
      <c r="L36" s="16">
        <v>0</v>
      </c>
      <c r="N36" s="16">
        <v>0</v>
      </c>
      <c r="P36" s="16">
        <v>0</v>
      </c>
      <c r="R36" s="16">
        <v>0</v>
      </c>
      <c r="T36" s="16">
        <v>3434904</v>
      </c>
      <c r="V36" s="16">
        <v>12740</v>
      </c>
      <c r="X36" s="16">
        <v>33404366671</v>
      </c>
      <c r="Z36" s="16">
        <v>43500300932.087997</v>
      </c>
      <c r="AB36" s="17">
        <v>1.6</v>
      </c>
    </row>
    <row r="37" spans="1:28" ht="18.75" x14ac:dyDescent="0.4">
      <c r="A37" s="14" t="s">
        <v>47</v>
      </c>
      <c r="B37" s="14"/>
      <c r="C37" s="14"/>
      <c r="E37" s="15">
        <v>6071320</v>
      </c>
      <c r="F37" s="15"/>
      <c r="H37" s="16">
        <v>19944563566</v>
      </c>
      <c r="J37" s="16">
        <v>19704913784.189999</v>
      </c>
      <c r="L37" s="16">
        <v>0</v>
      </c>
      <c r="N37" s="16">
        <v>0</v>
      </c>
      <c r="P37" s="16">
        <v>0</v>
      </c>
      <c r="R37" s="16">
        <v>0</v>
      </c>
      <c r="T37" s="16">
        <v>6071320</v>
      </c>
      <c r="V37" s="16">
        <v>2842</v>
      </c>
      <c r="X37" s="16">
        <v>19944563566</v>
      </c>
      <c r="Z37" s="16">
        <v>17152026025.931999</v>
      </c>
      <c r="AB37" s="17">
        <v>0.63</v>
      </c>
    </row>
    <row r="38" spans="1:28" ht="18.75" x14ac:dyDescent="0.4">
      <c r="A38" s="14" t="s">
        <v>48</v>
      </c>
      <c r="B38" s="14"/>
      <c r="C38" s="14"/>
      <c r="E38" s="15">
        <v>40300000</v>
      </c>
      <c r="F38" s="15"/>
      <c r="H38" s="16">
        <v>113708579851</v>
      </c>
      <c r="J38" s="16">
        <v>229144429800</v>
      </c>
      <c r="L38" s="16">
        <v>0</v>
      </c>
      <c r="N38" s="16">
        <v>0</v>
      </c>
      <c r="P38" s="16">
        <v>0</v>
      </c>
      <c r="R38" s="16">
        <v>0</v>
      </c>
      <c r="T38" s="16">
        <v>40300000</v>
      </c>
      <c r="V38" s="16">
        <v>5670</v>
      </c>
      <c r="X38" s="16">
        <v>113708579851</v>
      </c>
      <c r="Z38" s="16">
        <v>227141419050</v>
      </c>
      <c r="AB38" s="17">
        <v>8.3699999999999992</v>
      </c>
    </row>
    <row r="39" spans="1:28" ht="18.75" x14ac:dyDescent="0.4">
      <c r="A39" s="14" t="s">
        <v>49</v>
      </c>
      <c r="B39" s="14"/>
      <c r="C39" s="14"/>
      <c r="E39" s="15">
        <v>884370</v>
      </c>
      <c r="F39" s="15"/>
      <c r="H39" s="16">
        <v>6781803607</v>
      </c>
      <c r="J39" s="16">
        <v>6628474308.6899996</v>
      </c>
      <c r="L39" s="16">
        <v>0</v>
      </c>
      <c r="N39" s="16">
        <v>0</v>
      </c>
      <c r="P39" s="16">
        <v>0</v>
      </c>
      <c r="R39" s="16">
        <v>0</v>
      </c>
      <c r="T39" s="16">
        <v>884370</v>
      </c>
      <c r="V39" s="16">
        <v>9250</v>
      </c>
      <c r="X39" s="16">
        <v>6781803607</v>
      </c>
      <c r="Z39" s="16">
        <v>8131748986.125</v>
      </c>
      <c r="AB39" s="17">
        <v>0.3</v>
      </c>
    </row>
    <row r="40" spans="1:28" ht="18.75" x14ac:dyDescent="0.4">
      <c r="A40" s="14" t="s">
        <v>50</v>
      </c>
      <c r="B40" s="14"/>
      <c r="C40" s="14"/>
      <c r="E40" s="15">
        <v>39100000</v>
      </c>
      <c r="F40" s="15"/>
      <c r="H40" s="16">
        <v>68265876591</v>
      </c>
      <c r="J40" s="16">
        <v>61488155610</v>
      </c>
      <c r="L40" s="16">
        <v>0</v>
      </c>
      <c r="N40" s="16">
        <v>0</v>
      </c>
      <c r="P40" s="16">
        <v>0</v>
      </c>
      <c r="R40" s="16">
        <v>0</v>
      </c>
      <c r="T40" s="16">
        <v>39100000</v>
      </c>
      <c r="V40" s="16">
        <v>1896</v>
      </c>
      <c r="X40" s="16">
        <v>68265876591</v>
      </c>
      <c r="Z40" s="16">
        <v>73692505080</v>
      </c>
      <c r="AB40" s="17">
        <v>2.71</v>
      </c>
    </row>
    <row r="41" spans="1:28" ht="18.75" x14ac:dyDescent="0.4">
      <c r="A41" s="14" t="s">
        <v>51</v>
      </c>
      <c r="B41" s="14"/>
      <c r="C41" s="14"/>
      <c r="E41" s="15">
        <v>13200000</v>
      </c>
      <c r="F41" s="15"/>
      <c r="H41" s="16">
        <v>51456047930</v>
      </c>
      <c r="J41" s="16">
        <v>47840843160</v>
      </c>
      <c r="L41" s="16">
        <v>0</v>
      </c>
      <c r="N41" s="16">
        <v>0</v>
      </c>
      <c r="P41" s="16">
        <v>0</v>
      </c>
      <c r="R41" s="16">
        <v>0</v>
      </c>
      <c r="T41" s="16">
        <v>13200000</v>
      </c>
      <c r="V41" s="16">
        <v>3911</v>
      </c>
      <c r="X41" s="16">
        <v>51456047930</v>
      </c>
      <c r="Z41" s="16">
        <v>51318030060</v>
      </c>
      <c r="AB41" s="17">
        <v>1.89</v>
      </c>
    </row>
    <row r="42" spans="1:28" ht="18.75" x14ac:dyDescent="0.4">
      <c r="A42" s="14" t="s">
        <v>52</v>
      </c>
      <c r="B42" s="14"/>
      <c r="C42" s="14"/>
      <c r="E42" s="15">
        <v>8078651</v>
      </c>
      <c r="F42" s="15"/>
      <c r="H42" s="16">
        <v>14418192855</v>
      </c>
      <c r="J42" s="16">
        <v>14278376621.2059</v>
      </c>
      <c r="L42" s="16">
        <v>21200000</v>
      </c>
      <c r="N42" s="16">
        <v>42842520685</v>
      </c>
      <c r="P42" s="16">
        <v>0</v>
      </c>
      <c r="R42" s="16">
        <v>0</v>
      </c>
      <c r="T42" s="16">
        <v>29278651</v>
      </c>
      <c r="V42" s="16">
        <v>2085</v>
      </c>
      <c r="X42" s="16">
        <v>57260713540</v>
      </c>
      <c r="Z42" s="16">
        <v>60682763710.356796</v>
      </c>
      <c r="AB42" s="17">
        <v>2.2400000000000002</v>
      </c>
    </row>
    <row r="43" spans="1:28" ht="18.75" x14ac:dyDescent="0.4">
      <c r="A43" s="14" t="s">
        <v>53</v>
      </c>
      <c r="B43" s="14"/>
      <c r="C43" s="14"/>
      <c r="E43" s="15">
        <v>14418</v>
      </c>
      <c r="F43" s="15"/>
      <c r="H43" s="16">
        <v>67320202899</v>
      </c>
      <c r="J43" s="16">
        <v>95336160120.331207</v>
      </c>
      <c r="L43" s="16">
        <v>0</v>
      </c>
      <c r="N43" s="16">
        <v>0</v>
      </c>
      <c r="P43" s="16">
        <v>0</v>
      </c>
      <c r="R43" s="16">
        <v>0</v>
      </c>
      <c r="T43" s="16">
        <v>14418</v>
      </c>
      <c r="V43" s="16">
        <v>6993820</v>
      </c>
      <c r="X43" s="16">
        <v>67320202899</v>
      </c>
      <c r="Z43" s="16">
        <v>100594888207.776</v>
      </c>
      <c r="AB43" s="17">
        <v>3.71</v>
      </c>
    </row>
    <row r="44" spans="1:28" ht="18.75" x14ac:dyDescent="0.4">
      <c r="A44" s="14" t="s">
        <v>54</v>
      </c>
      <c r="B44" s="14"/>
      <c r="C44" s="14"/>
      <c r="E44" s="15">
        <v>2426318</v>
      </c>
      <c r="F44" s="15"/>
      <c r="H44" s="16">
        <v>12506729230</v>
      </c>
      <c r="J44" s="16">
        <v>41363766145.485001</v>
      </c>
      <c r="L44" s="16">
        <v>0</v>
      </c>
      <c r="N44" s="16">
        <v>0</v>
      </c>
      <c r="P44" s="16">
        <v>-1</v>
      </c>
      <c r="R44" s="16">
        <v>1</v>
      </c>
      <c r="T44" s="16">
        <v>3486088</v>
      </c>
      <c r="V44" s="16">
        <v>19140</v>
      </c>
      <c r="X44" s="16">
        <v>17967724039</v>
      </c>
      <c r="Z44" s="16">
        <v>66326718160.295998</v>
      </c>
      <c r="AB44" s="17">
        <v>2.44</v>
      </c>
    </row>
    <row r="45" spans="1:28" ht="18.75" x14ac:dyDescent="0.4">
      <c r="A45" s="14" t="s">
        <v>55</v>
      </c>
      <c r="B45" s="14"/>
      <c r="C45" s="14"/>
      <c r="E45" s="15">
        <v>13000000</v>
      </c>
      <c r="F45" s="15"/>
      <c r="H45" s="16">
        <v>52778512537</v>
      </c>
      <c r="J45" s="16">
        <v>100021311000</v>
      </c>
      <c r="L45" s="16">
        <v>0</v>
      </c>
      <c r="N45" s="16">
        <v>0</v>
      </c>
      <c r="P45" s="16">
        <v>0</v>
      </c>
      <c r="R45" s="16">
        <v>0</v>
      </c>
      <c r="T45" s="16">
        <v>13000000</v>
      </c>
      <c r="V45" s="16">
        <v>8270</v>
      </c>
      <c r="X45" s="16">
        <v>52778512537</v>
      </c>
      <c r="Z45" s="16">
        <v>106870315500</v>
      </c>
      <c r="AB45" s="17">
        <v>3.94</v>
      </c>
    </row>
    <row r="46" spans="1:28" ht="18.75" x14ac:dyDescent="0.4">
      <c r="A46" s="14" t="s">
        <v>56</v>
      </c>
      <c r="B46" s="14"/>
      <c r="C46" s="14"/>
      <c r="E46" s="15">
        <v>3734807</v>
      </c>
      <c r="F46" s="15"/>
      <c r="H46" s="16">
        <v>48021444029</v>
      </c>
      <c r="J46" s="16">
        <v>60032497806.319504</v>
      </c>
      <c r="L46" s="16">
        <v>0</v>
      </c>
      <c r="N46" s="16">
        <v>0</v>
      </c>
      <c r="P46" s="16">
        <v>0</v>
      </c>
      <c r="R46" s="16">
        <v>0</v>
      </c>
      <c r="T46" s="16">
        <v>3734807</v>
      </c>
      <c r="V46" s="16">
        <v>16700</v>
      </c>
      <c r="X46" s="16">
        <v>48021444029</v>
      </c>
      <c r="Z46" s="16">
        <v>62000167802.445</v>
      </c>
      <c r="AB46" s="17">
        <v>2.2799999999999998</v>
      </c>
    </row>
    <row r="47" spans="1:28" ht="18.75" x14ac:dyDescent="0.4">
      <c r="A47" s="14" t="s">
        <v>57</v>
      </c>
      <c r="B47" s="14"/>
      <c r="C47" s="14"/>
      <c r="E47" s="15">
        <v>1373147</v>
      </c>
      <c r="F47" s="15"/>
      <c r="H47" s="16">
        <v>10027842137</v>
      </c>
      <c r="J47" s="16">
        <v>13690717056.7605</v>
      </c>
      <c r="L47" s="16">
        <v>0</v>
      </c>
      <c r="N47" s="16">
        <v>0</v>
      </c>
      <c r="P47" s="16">
        <v>0</v>
      </c>
      <c r="R47" s="16">
        <v>0</v>
      </c>
      <c r="T47" s="16">
        <v>1373147</v>
      </c>
      <c r="V47" s="16">
        <v>11770</v>
      </c>
      <c r="X47" s="16">
        <v>10027842137</v>
      </c>
      <c r="Z47" s="16">
        <v>16065776645.869499</v>
      </c>
      <c r="AB47" s="17">
        <v>0.59</v>
      </c>
    </row>
    <row r="48" spans="1:28" ht="18.75" x14ac:dyDescent="0.4">
      <c r="A48" s="14" t="s">
        <v>58</v>
      </c>
      <c r="B48" s="14"/>
      <c r="C48" s="14"/>
      <c r="E48" s="15">
        <v>14200000</v>
      </c>
      <c r="F48" s="15"/>
      <c r="H48" s="16">
        <v>58229576179</v>
      </c>
      <c r="J48" s="16">
        <v>75094513200</v>
      </c>
      <c r="L48" s="16">
        <v>0</v>
      </c>
      <c r="N48" s="16">
        <v>0</v>
      </c>
      <c r="P48" s="16">
        <v>0</v>
      </c>
      <c r="R48" s="16">
        <v>0</v>
      </c>
      <c r="T48" s="16">
        <v>14200000</v>
      </c>
      <c r="V48" s="16">
        <v>6410</v>
      </c>
      <c r="X48" s="16">
        <v>58229576179</v>
      </c>
      <c r="Z48" s="16">
        <v>90480419100</v>
      </c>
      <c r="AB48" s="17">
        <v>3.33</v>
      </c>
    </row>
    <row r="49" spans="1:28" ht="18.75" x14ac:dyDescent="0.4">
      <c r="A49" s="14" t="s">
        <v>59</v>
      </c>
      <c r="B49" s="14"/>
      <c r="C49" s="14"/>
      <c r="E49" s="15">
        <v>500000</v>
      </c>
      <c r="F49" s="15"/>
      <c r="H49" s="16">
        <v>6656038200</v>
      </c>
      <c r="J49" s="16">
        <v>9080646750</v>
      </c>
      <c r="L49" s="16">
        <v>0</v>
      </c>
      <c r="N49" s="16">
        <v>0</v>
      </c>
      <c r="P49" s="16">
        <v>-250000</v>
      </c>
      <c r="R49" s="16">
        <v>4657659582</v>
      </c>
      <c r="T49" s="16">
        <v>250000</v>
      </c>
      <c r="V49" s="16">
        <v>17430</v>
      </c>
      <c r="X49" s="16">
        <v>3328019100</v>
      </c>
      <c r="Z49" s="16">
        <v>4331572875</v>
      </c>
      <c r="AB49" s="17">
        <v>0.16</v>
      </c>
    </row>
    <row r="50" spans="1:28" ht="18.75" x14ac:dyDescent="0.4">
      <c r="A50" s="14" t="s">
        <v>60</v>
      </c>
      <c r="B50" s="14"/>
      <c r="C50" s="14"/>
      <c r="E50" s="15">
        <v>6980000</v>
      </c>
      <c r="F50" s="15"/>
      <c r="H50" s="16">
        <f>34133224267-124</f>
        <v>34133224143</v>
      </c>
      <c r="J50" s="16">
        <f>71882538840-52</f>
        <v>71882538788</v>
      </c>
      <c r="L50" s="16">
        <v>0</v>
      </c>
      <c r="N50" s="16">
        <v>0</v>
      </c>
      <c r="P50" s="16">
        <v>0</v>
      </c>
      <c r="R50" s="16">
        <v>0</v>
      </c>
      <c r="T50" s="16">
        <v>6980000</v>
      </c>
      <c r="V50" s="16">
        <v>12100</v>
      </c>
      <c r="X50" s="16">
        <v>34133224267</v>
      </c>
      <c r="Z50" s="16">
        <v>83955474900</v>
      </c>
      <c r="AB50" s="17">
        <v>3.09</v>
      </c>
    </row>
    <row r="51" spans="1:28" ht="18.75" x14ac:dyDescent="0.4">
      <c r="A51" s="14" t="s">
        <v>61</v>
      </c>
      <c r="B51" s="14"/>
      <c r="C51" s="14"/>
      <c r="E51" s="15">
        <v>0</v>
      </c>
      <c r="F51" s="15"/>
      <c r="H51" s="16">
        <v>0</v>
      </c>
      <c r="J51" s="16">
        <v>0</v>
      </c>
      <c r="L51" s="16">
        <v>3076174</v>
      </c>
      <c r="N51" s="16">
        <v>32384559552</v>
      </c>
      <c r="P51" s="16">
        <v>0</v>
      </c>
      <c r="R51" s="16">
        <v>0</v>
      </c>
      <c r="T51" s="16">
        <v>3076174</v>
      </c>
      <c r="V51" s="16">
        <v>9940</v>
      </c>
      <c r="X51" s="16">
        <v>32384559552</v>
      </c>
      <c r="Z51" s="16">
        <v>30395235401.118</v>
      </c>
      <c r="AB51" s="17">
        <v>1.1200000000000001</v>
      </c>
    </row>
    <row r="52" spans="1:28" ht="18.75" x14ac:dyDescent="0.4">
      <c r="A52" s="18" t="s">
        <v>62</v>
      </c>
      <c r="B52" s="18"/>
      <c r="C52" s="18"/>
      <c r="D52" s="19"/>
      <c r="E52" s="15">
        <v>0</v>
      </c>
      <c r="F52" s="15"/>
      <c r="H52" s="20">
        <v>0</v>
      </c>
      <c r="J52" s="20">
        <v>0</v>
      </c>
      <c r="L52" s="16">
        <v>450000</v>
      </c>
      <c r="N52" s="20">
        <v>3098811168</v>
      </c>
      <c r="P52" s="16">
        <v>0</v>
      </c>
      <c r="R52" s="20">
        <v>0</v>
      </c>
      <c r="T52" s="16">
        <v>450000</v>
      </c>
      <c r="V52" s="16">
        <v>9020</v>
      </c>
      <c r="X52" s="20">
        <f>3098811168-124</f>
        <v>3098811044</v>
      </c>
      <c r="Z52" s="20">
        <f>4034848950-57</f>
        <v>4034848893</v>
      </c>
      <c r="AB52" s="21">
        <v>0.15</v>
      </c>
    </row>
    <row r="53" spans="1:28" ht="21.75" thickBot="1" x14ac:dyDescent="0.45">
      <c r="A53" s="22" t="s">
        <v>63</v>
      </c>
      <c r="B53" s="22"/>
      <c r="C53" s="23"/>
      <c r="D53" s="22"/>
      <c r="F53" s="16"/>
      <c r="H53" s="24">
        <f>SUM(H9:H52)</f>
        <v>1782589104880</v>
      </c>
      <c r="J53" s="24">
        <f>SUM(J9:J52)</f>
        <v>2467052829264.916</v>
      </c>
      <c r="L53" s="16"/>
      <c r="N53" s="24">
        <f>SUM(N9:N52)</f>
        <v>298527963436</v>
      </c>
      <c r="P53" s="16"/>
      <c r="R53" s="24">
        <f>SUM(R9:R52)</f>
        <v>322973665759</v>
      </c>
      <c r="T53" s="16"/>
      <c r="V53" s="16"/>
      <c r="X53" s="24">
        <f>SUM(X9:X52)</f>
        <v>1804192762248</v>
      </c>
      <c r="Z53" s="24">
        <f>SUM(Z9:Z52)</f>
        <v>2661188909643.5439</v>
      </c>
      <c r="AB53" s="25">
        <v>98.02</v>
      </c>
    </row>
    <row r="54" spans="1:28" ht="16.5" thickTop="1" x14ac:dyDescent="0.4">
      <c r="H54" s="26"/>
      <c r="J54" s="26"/>
      <c r="X54" s="26"/>
      <c r="Z54" s="26"/>
    </row>
    <row r="55" spans="1:28" x14ac:dyDescent="0.4">
      <c r="H55" s="26"/>
      <c r="J55" s="26"/>
      <c r="X55" s="26"/>
      <c r="Z55" s="26"/>
    </row>
    <row r="56" spans="1:28" x14ac:dyDescent="0.4">
      <c r="H56" s="26"/>
      <c r="J56" s="26"/>
      <c r="Z56" s="26"/>
    </row>
    <row r="57" spans="1:28" x14ac:dyDescent="0.4">
      <c r="H57" s="26"/>
      <c r="J57" s="26"/>
    </row>
  </sheetData>
  <mergeCells count="102">
    <mergeCell ref="A52:C52"/>
    <mergeCell ref="E52:F52"/>
    <mergeCell ref="A53:D53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4"/>
  <sheetViews>
    <sheetView rightToLeft="1" view="pageBreakPreview" zoomScale="130" zoomScaleNormal="100" zoomScaleSheetLayoutView="130" workbookViewId="0">
      <selection sqref="A1:XFD1048576"/>
    </sheetView>
  </sheetViews>
  <sheetFormatPr defaultColWidth="9" defaultRowHeight="15.75" x14ac:dyDescent="0.4"/>
  <cols>
    <col min="1" max="1" width="55" style="2" bestFit="1" customWidth="1"/>
    <col min="2" max="2" width="1.28515625" style="2" customWidth="1"/>
    <col min="3" max="3" width="10.42578125" style="2" bestFit="1" customWidth="1"/>
    <col min="4" max="4" width="1.28515625" style="2" customWidth="1"/>
    <col min="5" max="5" width="7.85546875" style="2" bestFit="1" customWidth="1"/>
    <col min="6" max="6" width="1.28515625" style="2" customWidth="1"/>
    <col min="7" max="7" width="10.42578125" style="2" bestFit="1" customWidth="1"/>
    <col min="8" max="8" width="1.28515625" style="2" customWidth="1"/>
    <col min="9" max="9" width="13" style="2" bestFit="1" customWidth="1"/>
    <col min="10" max="10" width="1.28515625" style="2" customWidth="1"/>
    <col min="11" max="11" width="7.85546875" style="2" bestFit="1" customWidth="1"/>
    <col min="12" max="12" width="1.28515625" style="2" customWidth="1"/>
    <col min="13" max="13" width="13" style="2" bestFit="1" customWidth="1"/>
    <col min="14" max="14" width="0.28515625" style="2" customWidth="1"/>
    <col min="15" max="16384" width="9" style="2"/>
  </cols>
  <sheetData>
    <row r="1" spans="1:13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x14ac:dyDescent="0.4">
      <c r="A2" s="1" t="s">
        <v>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ht="24" x14ac:dyDescent="0.4">
      <c r="A5" s="4" t="s">
        <v>159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1" x14ac:dyDescent="0.4">
      <c r="A6" s="5" t="s">
        <v>84</v>
      </c>
      <c r="C6" s="5" t="s">
        <v>96</v>
      </c>
      <c r="D6" s="5"/>
      <c r="E6" s="5"/>
      <c r="F6" s="5"/>
      <c r="G6" s="5"/>
      <c r="I6" s="5" t="s">
        <v>97</v>
      </c>
      <c r="J6" s="5"/>
      <c r="K6" s="5"/>
      <c r="L6" s="5"/>
      <c r="M6" s="5"/>
    </row>
    <row r="7" spans="1:13" ht="42" x14ac:dyDescent="0.4">
      <c r="A7" s="5"/>
      <c r="C7" s="31" t="s">
        <v>157</v>
      </c>
      <c r="D7" s="6"/>
      <c r="E7" s="31" t="s">
        <v>138</v>
      </c>
      <c r="F7" s="6"/>
      <c r="G7" s="31" t="s">
        <v>158</v>
      </c>
      <c r="I7" s="31" t="s">
        <v>157</v>
      </c>
      <c r="J7" s="6"/>
      <c r="K7" s="31" t="s">
        <v>138</v>
      </c>
      <c r="L7" s="6"/>
      <c r="M7" s="31" t="s">
        <v>158</v>
      </c>
    </row>
    <row r="8" spans="1:13" ht="18.75" x14ac:dyDescent="0.4">
      <c r="A8" s="27" t="s">
        <v>71</v>
      </c>
      <c r="C8" s="12">
        <v>3715</v>
      </c>
      <c r="E8" s="12">
        <v>0</v>
      </c>
      <c r="G8" s="12">
        <v>3715</v>
      </c>
      <c r="I8" s="12">
        <v>26167</v>
      </c>
      <c r="K8" s="12">
        <v>0</v>
      </c>
      <c r="M8" s="12">
        <v>26167</v>
      </c>
    </row>
    <row r="9" spans="1:13" ht="18.75" x14ac:dyDescent="0.4">
      <c r="A9" s="28" t="s">
        <v>74</v>
      </c>
      <c r="C9" s="16">
        <v>8318</v>
      </c>
      <c r="E9" s="16">
        <v>0</v>
      </c>
      <c r="G9" s="16">
        <v>8318</v>
      </c>
      <c r="I9" s="16">
        <v>1213135</v>
      </c>
      <c r="K9" s="16">
        <v>0</v>
      </c>
      <c r="M9" s="16">
        <v>1213135</v>
      </c>
    </row>
    <row r="10" spans="1:13" ht="18.75" x14ac:dyDescent="0.4">
      <c r="A10" s="28" t="s">
        <v>75</v>
      </c>
      <c r="C10" s="16">
        <v>18912</v>
      </c>
      <c r="E10" s="16">
        <v>0</v>
      </c>
      <c r="G10" s="16">
        <v>18912</v>
      </c>
      <c r="I10" s="16">
        <v>105358</v>
      </c>
      <c r="K10" s="16">
        <v>0</v>
      </c>
      <c r="M10" s="16">
        <v>105358</v>
      </c>
    </row>
    <row r="11" spans="1:13" ht="18.75" x14ac:dyDescent="0.4">
      <c r="A11" s="28" t="s">
        <v>76</v>
      </c>
      <c r="C11" s="16">
        <v>3139644</v>
      </c>
      <c r="E11" s="16">
        <v>0</v>
      </c>
      <c r="G11" s="16">
        <v>3139644</v>
      </c>
      <c r="I11" s="16">
        <v>84642565</v>
      </c>
      <c r="K11" s="16">
        <v>0</v>
      </c>
      <c r="M11" s="16">
        <v>84642565</v>
      </c>
    </row>
    <row r="12" spans="1:13" ht="18.75" x14ac:dyDescent="0.4">
      <c r="A12" s="28" t="s">
        <v>78</v>
      </c>
      <c r="C12" s="16">
        <v>59240</v>
      </c>
      <c r="E12" s="16">
        <v>0</v>
      </c>
      <c r="G12" s="16">
        <v>59240</v>
      </c>
      <c r="I12" s="16">
        <v>14805661</v>
      </c>
      <c r="K12" s="16">
        <v>0</v>
      </c>
      <c r="M12" s="16">
        <v>14805661</v>
      </c>
    </row>
    <row r="13" spans="1:13" ht="18.75" x14ac:dyDescent="0.4">
      <c r="A13" s="34" t="s">
        <v>79</v>
      </c>
      <c r="C13" s="20">
        <v>39582</v>
      </c>
      <c r="E13" s="16">
        <v>0</v>
      </c>
      <c r="G13" s="20">
        <v>39582</v>
      </c>
      <c r="I13" s="20">
        <v>278812</v>
      </c>
      <c r="K13" s="16">
        <v>0</v>
      </c>
      <c r="M13" s="20">
        <v>278812</v>
      </c>
    </row>
    <row r="14" spans="1:13" ht="21" x14ac:dyDescent="0.4">
      <c r="A14" s="38" t="s">
        <v>63</v>
      </c>
      <c r="C14" s="24">
        <v>3269411</v>
      </c>
      <c r="E14" s="16"/>
      <c r="G14" s="24">
        <v>3269411</v>
      </c>
      <c r="I14" s="24">
        <v>101071698</v>
      </c>
      <c r="K14" s="16"/>
      <c r="M14" s="24">
        <v>101071698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7"/>
  <sheetViews>
    <sheetView rightToLeft="1" view="pageBreakPreview" zoomScaleNormal="100" zoomScaleSheetLayoutView="100" workbookViewId="0">
      <selection activeCell="O16" sqref="O16"/>
    </sheetView>
  </sheetViews>
  <sheetFormatPr defaultColWidth="9" defaultRowHeight="15.75" x14ac:dyDescent="0.4"/>
  <cols>
    <col min="1" max="1" width="5.42578125" style="2" bestFit="1" customWidth="1"/>
    <col min="2" max="2" width="44" style="2" customWidth="1"/>
    <col min="3" max="3" width="1.28515625" style="2" customWidth="1"/>
    <col min="4" max="4" width="16" style="2" bestFit="1" customWidth="1"/>
    <col min="5" max="5" width="1.28515625" style="2" customWidth="1"/>
    <col min="6" max="6" width="17.140625" style="2" bestFit="1" customWidth="1"/>
    <col min="7" max="7" width="1.28515625" style="2" customWidth="1"/>
    <col min="8" max="8" width="17.140625" style="2" bestFit="1" customWidth="1"/>
    <col min="9" max="9" width="1.28515625" style="2" customWidth="1"/>
    <col min="10" max="10" width="15" style="2" bestFit="1" customWidth="1"/>
    <col min="11" max="11" width="1.28515625" style="2" customWidth="1"/>
    <col min="12" max="12" width="16.5703125" style="2" bestFit="1" customWidth="1"/>
    <col min="13" max="13" width="0.28515625" style="2" customWidth="1"/>
    <col min="14" max="16384" width="9" style="2"/>
  </cols>
  <sheetData>
    <row r="1" spans="1:12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24" x14ac:dyDescent="0.4">
      <c r="A5" s="3" t="s">
        <v>65</v>
      </c>
      <c r="B5" s="4" t="s">
        <v>66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1" x14ac:dyDescent="0.4">
      <c r="D6" s="8" t="s">
        <v>7</v>
      </c>
      <c r="F6" s="5" t="s">
        <v>8</v>
      </c>
      <c r="G6" s="5"/>
      <c r="H6" s="5"/>
      <c r="J6" s="8" t="s">
        <v>9</v>
      </c>
    </row>
    <row r="7" spans="1:12" ht="21" x14ac:dyDescent="0.4">
      <c r="A7" s="5" t="s">
        <v>67</v>
      </c>
      <c r="B7" s="5"/>
      <c r="D7" s="8" t="s">
        <v>68</v>
      </c>
      <c r="F7" s="8" t="s">
        <v>69</v>
      </c>
      <c r="H7" s="8" t="s">
        <v>70</v>
      </c>
      <c r="J7" s="8" t="s">
        <v>68</v>
      </c>
      <c r="L7" s="8" t="s">
        <v>18</v>
      </c>
    </row>
    <row r="8" spans="1:12" ht="18.75" x14ac:dyDescent="0.4">
      <c r="A8" s="10" t="s">
        <v>71</v>
      </c>
      <c r="B8" s="10"/>
      <c r="D8" s="12">
        <v>907703</v>
      </c>
      <c r="F8" s="12">
        <v>3715</v>
      </c>
      <c r="H8" s="12">
        <v>0</v>
      </c>
      <c r="J8" s="12">
        <v>911418</v>
      </c>
      <c r="L8" s="13">
        <v>0</v>
      </c>
    </row>
    <row r="9" spans="1:12" ht="18.75" x14ac:dyDescent="0.4">
      <c r="A9" s="14" t="s">
        <v>73</v>
      </c>
      <c r="B9" s="14"/>
      <c r="D9" s="16">
        <v>4721000</v>
      </c>
      <c r="F9" s="16">
        <v>0</v>
      </c>
      <c r="H9" s="16">
        <v>0</v>
      </c>
      <c r="J9" s="16">
        <v>4721000</v>
      </c>
      <c r="L9" s="17">
        <v>0</v>
      </c>
    </row>
    <row r="10" spans="1:12" ht="18.75" x14ac:dyDescent="0.4">
      <c r="A10" s="14" t="s">
        <v>74</v>
      </c>
      <c r="B10" s="14"/>
      <c r="D10" s="16">
        <v>7964616</v>
      </c>
      <c r="F10" s="16">
        <v>5254658318</v>
      </c>
      <c r="H10" s="16">
        <v>2760720600</v>
      </c>
      <c r="J10" s="16">
        <v>2501902334</v>
      </c>
      <c r="L10" s="17">
        <v>8.9999999999999998E-4</v>
      </c>
    </row>
    <row r="11" spans="1:12" ht="18.75" x14ac:dyDescent="0.4">
      <c r="A11" s="14" t="s">
        <v>75</v>
      </c>
      <c r="B11" s="14"/>
      <c r="D11" s="16">
        <v>19625967497</v>
      </c>
      <c r="F11" s="16">
        <v>18912</v>
      </c>
      <c r="H11" s="16">
        <v>19620784000</v>
      </c>
      <c r="J11" s="16">
        <v>5202409</v>
      </c>
      <c r="L11" s="17">
        <v>0</v>
      </c>
    </row>
    <row r="12" spans="1:12" ht="18.75" x14ac:dyDescent="0.4">
      <c r="A12" s="14" t="s">
        <v>76</v>
      </c>
      <c r="B12" s="14"/>
      <c r="D12" s="16">
        <v>28942226079</v>
      </c>
      <c r="F12" s="16">
        <v>162040412877</v>
      </c>
      <c r="H12" s="16">
        <v>189997077776</v>
      </c>
      <c r="J12" s="16">
        <v>985561180</v>
      </c>
      <c r="L12" s="17" t="s">
        <v>77</v>
      </c>
    </row>
    <row r="13" spans="1:12" ht="18.75" x14ac:dyDescent="0.4">
      <c r="A13" s="14" t="s">
        <v>78</v>
      </c>
      <c r="B13" s="14"/>
      <c r="D13" s="16">
        <v>14958637</v>
      </c>
      <c r="F13" s="16">
        <v>59240</v>
      </c>
      <c r="H13" s="16">
        <v>504000</v>
      </c>
      <c r="J13" s="16">
        <v>14513877</v>
      </c>
      <c r="L13" s="17">
        <v>0</v>
      </c>
    </row>
    <row r="14" spans="1:12" ht="18.75" x14ac:dyDescent="0.4">
      <c r="A14" s="14" t="s">
        <v>79</v>
      </c>
      <c r="B14" s="14"/>
      <c r="D14" s="16">
        <v>9671104</v>
      </c>
      <c r="F14" s="16">
        <v>39582</v>
      </c>
      <c r="H14" s="16">
        <v>0</v>
      </c>
      <c r="J14" s="16">
        <v>9710686</v>
      </c>
      <c r="L14" s="17" t="s">
        <v>72</v>
      </c>
    </row>
    <row r="15" spans="1:12" ht="18.75" x14ac:dyDescent="0.4">
      <c r="A15" s="18" t="s">
        <v>80</v>
      </c>
      <c r="B15" s="18"/>
      <c r="D15" s="20">
        <v>8488000</v>
      </c>
      <c r="F15" s="20">
        <v>0</v>
      </c>
      <c r="H15" s="20">
        <v>0</v>
      </c>
      <c r="J15" s="20">
        <v>8488000</v>
      </c>
      <c r="L15" s="21" t="s">
        <v>72</v>
      </c>
    </row>
    <row r="16" spans="1:12" ht="21.75" thickBot="1" x14ac:dyDescent="0.45">
      <c r="A16" s="22" t="s">
        <v>63</v>
      </c>
      <c r="B16" s="23"/>
      <c r="D16" s="24">
        <f>SUM(D8:D15)</f>
        <v>48614904636</v>
      </c>
      <c r="F16" s="24">
        <f>SUM(F8:F15)</f>
        <v>167295192644</v>
      </c>
      <c r="H16" s="24">
        <f>SUM(H8:H15)</f>
        <v>212379086376</v>
      </c>
      <c r="J16" s="24">
        <f>SUM(J8:J15)</f>
        <v>3531010904</v>
      </c>
      <c r="L16" s="25">
        <v>0</v>
      </c>
    </row>
    <row r="17" spans="10:10" ht="16.5" thickTop="1" x14ac:dyDescent="0.4">
      <c r="J17" s="26"/>
    </row>
  </sheetData>
  <mergeCells count="15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145" zoomScaleNormal="100" zoomScaleSheetLayoutView="145" workbookViewId="0">
      <selection activeCell="J14" sqref="J14"/>
    </sheetView>
  </sheetViews>
  <sheetFormatPr defaultColWidth="9" defaultRowHeight="15.75" x14ac:dyDescent="0.4"/>
  <cols>
    <col min="1" max="1" width="3.140625" style="2" bestFit="1" customWidth="1"/>
    <col min="2" max="2" width="44.140625" style="2" customWidth="1"/>
    <col min="3" max="3" width="1.28515625" style="2" customWidth="1"/>
    <col min="4" max="4" width="6.5703125" style="2" bestFit="1" customWidth="1"/>
    <col min="5" max="5" width="1.28515625" style="2" customWidth="1"/>
    <col min="6" max="6" width="17.140625" style="2" bestFit="1" customWidth="1"/>
    <col min="7" max="7" width="1.28515625" style="2" customWidth="1"/>
    <col min="8" max="8" width="15.28515625" style="2" bestFit="1" customWidth="1"/>
    <col min="9" max="9" width="1.28515625" style="2" customWidth="1"/>
    <col min="10" max="10" width="16.42578125" style="2" bestFit="1" customWidth="1"/>
    <col min="11" max="11" width="0.28515625" style="2" customWidth="1"/>
    <col min="12" max="16384" width="9" style="2"/>
  </cols>
  <sheetData>
    <row r="1" spans="1:10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5.5" x14ac:dyDescent="0.4">
      <c r="A2" s="1" t="s">
        <v>81</v>
      </c>
      <c r="B2" s="1"/>
      <c r="C2" s="1"/>
      <c r="D2" s="1"/>
      <c r="E2" s="1"/>
      <c r="F2" s="1"/>
      <c r="G2" s="1"/>
      <c r="H2" s="1"/>
      <c r="I2" s="1"/>
      <c r="J2" s="1"/>
    </row>
    <row r="3" spans="1:10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5" spans="1:10" ht="24" x14ac:dyDescent="0.4">
      <c r="A5" s="3" t="s">
        <v>82</v>
      </c>
      <c r="B5" s="4" t="s">
        <v>83</v>
      </c>
      <c r="C5" s="4"/>
      <c r="D5" s="4"/>
      <c r="E5" s="4"/>
      <c r="F5" s="4"/>
      <c r="G5" s="4"/>
      <c r="H5" s="4"/>
      <c r="I5" s="4"/>
      <c r="J5" s="4"/>
    </row>
    <row r="7" spans="1:10" ht="21" x14ac:dyDescent="0.4">
      <c r="A7" s="5" t="s">
        <v>84</v>
      </c>
      <c r="B7" s="5"/>
      <c r="D7" s="8" t="s">
        <v>85</v>
      </c>
      <c r="F7" s="8" t="s">
        <v>68</v>
      </c>
      <c r="H7" s="8" t="s">
        <v>86</v>
      </c>
      <c r="J7" s="8" t="s">
        <v>87</v>
      </c>
    </row>
    <row r="8" spans="1:10" ht="18.75" x14ac:dyDescent="0.4">
      <c r="A8" s="10" t="s">
        <v>88</v>
      </c>
      <c r="B8" s="10"/>
      <c r="D8" s="27" t="s">
        <v>89</v>
      </c>
      <c r="F8" s="12">
        <v>244376923115</v>
      </c>
      <c r="H8" s="13">
        <v>111.39</v>
      </c>
      <c r="J8" s="13">
        <v>9</v>
      </c>
    </row>
    <row r="9" spans="1:10" ht="18.75" x14ac:dyDescent="0.4">
      <c r="A9" s="14" t="s">
        <v>92</v>
      </c>
      <c r="B9" s="14"/>
      <c r="D9" s="28" t="s">
        <v>90</v>
      </c>
      <c r="F9" s="16">
        <v>3269411</v>
      </c>
      <c r="H9" s="17">
        <v>0</v>
      </c>
      <c r="J9" s="17">
        <v>0</v>
      </c>
    </row>
    <row r="10" spans="1:10" ht="18.75" x14ac:dyDescent="0.4">
      <c r="A10" s="18" t="s">
        <v>93</v>
      </c>
      <c r="B10" s="18"/>
      <c r="D10" s="28" t="s">
        <v>91</v>
      </c>
      <c r="F10" s="20">
        <v>2051099383</v>
      </c>
      <c r="H10" s="21">
        <v>0.93</v>
      </c>
      <c r="J10" s="21">
        <v>0.08</v>
      </c>
    </row>
    <row r="11" spans="1:10" ht="21" x14ac:dyDescent="0.4">
      <c r="A11" s="22" t="s">
        <v>63</v>
      </c>
      <c r="B11" s="23"/>
      <c r="D11" s="24"/>
      <c r="F11" s="24">
        <v>246431291909</v>
      </c>
      <c r="H11" s="25">
        <v>112.32</v>
      </c>
      <c r="J11" s="25">
        <v>9.08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1"/>
  <sheetViews>
    <sheetView rightToLeft="1" view="pageBreakPreview" zoomScale="60" zoomScaleNormal="100" workbookViewId="0">
      <selection sqref="A1:XFD1048576"/>
    </sheetView>
  </sheetViews>
  <sheetFormatPr defaultColWidth="9" defaultRowHeight="15.75" x14ac:dyDescent="0.4"/>
  <cols>
    <col min="1" max="1" width="5.42578125" style="2" bestFit="1" customWidth="1"/>
    <col min="2" max="2" width="18.140625" style="2" customWidth="1"/>
    <col min="3" max="3" width="1.28515625" style="2" customWidth="1"/>
    <col min="4" max="4" width="12.28515625" style="2" bestFit="1" customWidth="1"/>
    <col min="5" max="5" width="1.28515625" style="2" customWidth="1"/>
    <col min="6" max="6" width="17.140625" style="2" bestFit="1" customWidth="1"/>
    <col min="7" max="7" width="1.28515625" style="2" customWidth="1"/>
    <col min="8" max="8" width="16" style="2" bestFit="1" customWidth="1"/>
    <col min="9" max="9" width="1.28515625" style="2" customWidth="1"/>
    <col min="10" max="10" width="17.140625" style="2" bestFit="1" customWidth="1"/>
    <col min="11" max="11" width="1.28515625" style="2" customWidth="1"/>
    <col min="12" max="12" width="15.28515625" style="2" bestFit="1" customWidth="1"/>
    <col min="13" max="13" width="1.28515625" style="2" customWidth="1"/>
    <col min="14" max="14" width="17.140625" style="2" bestFit="1" customWidth="1"/>
    <col min="15" max="16" width="1.28515625" style="2" customWidth="1"/>
    <col min="17" max="17" width="17.140625" style="2" bestFit="1" customWidth="1"/>
    <col min="18" max="18" width="1.28515625" style="2" customWidth="1"/>
    <col min="19" max="19" width="16" style="2" bestFit="1" customWidth="1"/>
    <col min="20" max="20" width="1.28515625" style="2" customWidth="1"/>
    <col min="21" max="21" width="17.140625" style="2" bestFit="1" customWidth="1"/>
    <col min="22" max="22" width="1.28515625" style="2" customWidth="1"/>
    <col min="23" max="23" width="15.28515625" style="2" bestFit="1" customWidth="1"/>
    <col min="24" max="24" width="0.28515625" style="2" customWidth="1"/>
    <col min="25" max="16384" width="9" style="2"/>
  </cols>
  <sheetData>
    <row r="1" spans="1:23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5.5" x14ac:dyDescent="0.4">
      <c r="A2" s="1" t="s">
        <v>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spans="1:23" ht="24" x14ac:dyDescent="0.4">
      <c r="A5" s="3" t="s">
        <v>94</v>
      </c>
      <c r="B5" s="4" t="s">
        <v>95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1" x14ac:dyDescent="0.4">
      <c r="D6" s="5" t="s">
        <v>96</v>
      </c>
      <c r="E6" s="5"/>
      <c r="F6" s="5"/>
      <c r="G6" s="5"/>
      <c r="H6" s="5"/>
      <c r="I6" s="5"/>
      <c r="J6" s="5"/>
      <c r="K6" s="5"/>
      <c r="L6" s="5"/>
      <c r="N6" s="5" t="s">
        <v>97</v>
      </c>
      <c r="O6" s="5"/>
      <c r="P6" s="5"/>
      <c r="Q6" s="5"/>
      <c r="R6" s="5"/>
      <c r="S6" s="5"/>
      <c r="T6" s="5"/>
      <c r="U6" s="5"/>
      <c r="V6" s="5"/>
      <c r="W6" s="5"/>
    </row>
    <row r="7" spans="1:23" ht="21" x14ac:dyDescent="0.4">
      <c r="A7" s="5" t="s">
        <v>98</v>
      </c>
      <c r="B7" s="5"/>
      <c r="D7" s="8" t="s">
        <v>99</v>
      </c>
      <c r="F7" s="8" t="s">
        <v>100</v>
      </c>
      <c r="H7" s="8" t="s">
        <v>101</v>
      </c>
      <c r="J7" s="9" t="s">
        <v>68</v>
      </c>
      <c r="K7" s="6"/>
      <c r="L7" s="9" t="s">
        <v>86</v>
      </c>
      <c r="N7" s="8" t="s">
        <v>99</v>
      </c>
      <c r="P7" s="5" t="s">
        <v>100</v>
      </c>
      <c r="Q7" s="5"/>
      <c r="S7" s="8" t="s">
        <v>101</v>
      </c>
      <c r="U7" s="9" t="s">
        <v>68</v>
      </c>
      <c r="V7" s="6"/>
      <c r="W7" s="9" t="s">
        <v>86</v>
      </c>
    </row>
    <row r="8" spans="1:23" ht="18.75" x14ac:dyDescent="0.4">
      <c r="A8" s="10" t="s">
        <v>22</v>
      </c>
      <c r="B8" s="10"/>
      <c r="D8" s="12">
        <v>0</v>
      </c>
      <c r="F8" s="12">
        <v>0</v>
      </c>
      <c r="H8" s="12">
        <v>3474184779</v>
      </c>
      <c r="J8" s="12">
        <v>3474184779</v>
      </c>
      <c r="L8" s="13">
        <v>1.58</v>
      </c>
      <c r="N8" s="12">
        <v>0</v>
      </c>
      <c r="P8" s="11">
        <v>0</v>
      </c>
      <c r="Q8" s="11"/>
      <c r="S8" s="12">
        <v>8372948796</v>
      </c>
      <c r="U8" s="12">
        <f>N8+P8+S8</f>
        <v>8372948796</v>
      </c>
      <c r="W8" s="13">
        <v>0.91</v>
      </c>
    </row>
    <row r="9" spans="1:23" ht="18.75" x14ac:dyDescent="0.4">
      <c r="A9" s="14" t="s">
        <v>19</v>
      </c>
      <c r="B9" s="14"/>
      <c r="D9" s="16">
        <v>0</v>
      </c>
      <c r="F9" s="16">
        <v>-23446559078</v>
      </c>
      <c r="H9" s="16">
        <v>24944459367</v>
      </c>
      <c r="J9" s="16">
        <v>1497900289</v>
      </c>
      <c r="L9" s="17">
        <v>0.68</v>
      </c>
      <c r="N9" s="16">
        <v>3797542560</v>
      </c>
      <c r="P9" s="15">
        <v>18978169573</v>
      </c>
      <c r="Q9" s="15"/>
      <c r="S9" s="16">
        <v>25424793825</v>
      </c>
      <c r="U9" s="16">
        <v>48200505958</v>
      </c>
      <c r="W9" s="17">
        <v>5.24</v>
      </c>
    </row>
    <row r="10" spans="1:23" ht="18.75" x14ac:dyDescent="0.4">
      <c r="A10" s="14" t="s">
        <v>36</v>
      </c>
      <c r="B10" s="14"/>
      <c r="D10" s="16">
        <v>0</v>
      </c>
      <c r="F10" s="16">
        <v>10951033643</v>
      </c>
      <c r="H10" s="16">
        <v>1911773120</v>
      </c>
      <c r="J10" s="16">
        <v>12862806763</v>
      </c>
      <c r="L10" s="17">
        <v>5.86</v>
      </c>
      <c r="N10" s="16">
        <v>19621365550</v>
      </c>
      <c r="P10" s="15">
        <v>78087983371</v>
      </c>
      <c r="Q10" s="15"/>
      <c r="S10" s="16">
        <v>2951407221</v>
      </c>
      <c r="U10" s="16">
        <v>100660756142</v>
      </c>
      <c r="W10" s="17">
        <v>10.94</v>
      </c>
    </row>
    <row r="11" spans="1:23" ht="18.75" x14ac:dyDescent="0.4">
      <c r="A11" s="14" t="s">
        <v>54</v>
      </c>
      <c r="B11" s="14"/>
      <c r="D11" s="16">
        <v>0</v>
      </c>
      <c r="F11" s="16">
        <v>19501963961</v>
      </c>
      <c r="H11" s="16">
        <v>-11908</v>
      </c>
      <c r="J11" s="16">
        <v>19501952053</v>
      </c>
      <c r="L11" s="17">
        <v>8.89</v>
      </c>
      <c r="N11" s="16">
        <v>0</v>
      </c>
      <c r="P11" s="15">
        <v>24809729754</v>
      </c>
      <c r="Q11" s="15"/>
      <c r="S11" s="16">
        <v>-336672691</v>
      </c>
      <c r="U11" s="16">
        <v>24473057063</v>
      </c>
      <c r="W11" s="17">
        <v>2.66</v>
      </c>
    </row>
    <row r="12" spans="1:23" ht="18.75" x14ac:dyDescent="0.4">
      <c r="A12" s="14" t="s">
        <v>21</v>
      </c>
      <c r="B12" s="14"/>
      <c r="D12" s="16">
        <v>0</v>
      </c>
      <c r="F12" s="16">
        <v>0</v>
      </c>
      <c r="H12" s="16">
        <v>555446192</v>
      </c>
      <c r="J12" s="16">
        <v>555446192</v>
      </c>
      <c r="L12" s="17">
        <v>0.25</v>
      </c>
      <c r="N12" s="16">
        <v>0</v>
      </c>
      <c r="P12" s="15">
        <v>0</v>
      </c>
      <c r="Q12" s="15"/>
      <c r="S12" s="16">
        <v>559442239</v>
      </c>
      <c r="U12" s="16">
        <v>559442239</v>
      </c>
      <c r="W12" s="17">
        <v>0.06</v>
      </c>
    </row>
    <row r="13" spans="1:23" ht="18.75" x14ac:dyDescent="0.4">
      <c r="A13" s="14" t="s">
        <v>35</v>
      </c>
      <c r="B13" s="14"/>
      <c r="D13" s="16">
        <v>0</v>
      </c>
      <c r="F13" s="16">
        <v>0</v>
      </c>
      <c r="H13" s="16">
        <v>7714325317</v>
      </c>
      <c r="J13" s="16">
        <v>7714325317</v>
      </c>
      <c r="L13" s="17">
        <v>3.52</v>
      </c>
      <c r="N13" s="16">
        <v>6000000000</v>
      </c>
      <c r="P13" s="15">
        <v>0</v>
      </c>
      <c r="Q13" s="15"/>
      <c r="S13" s="16">
        <v>12418996580</v>
      </c>
      <c r="U13" s="16">
        <v>18418996580</v>
      </c>
      <c r="W13" s="17">
        <v>2</v>
      </c>
    </row>
    <row r="14" spans="1:23" ht="18.75" x14ac:dyDescent="0.4">
      <c r="A14" s="14" t="s">
        <v>59</v>
      </c>
      <c r="B14" s="14"/>
      <c r="D14" s="16">
        <v>0</v>
      </c>
      <c r="F14" s="16">
        <v>-1421054775</v>
      </c>
      <c r="H14" s="16">
        <v>1329640482</v>
      </c>
      <c r="J14" s="16">
        <v>-91414293</v>
      </c>
      <c r="L14" s="17">
        <v>-0.04</v>
      </c>
      <c r="N14" s="16">
        <v>0</v>
      </c>
      <c r="P14" s="15">
        <v>1003553775</v>
      </c>
      <c r="Q14" s="15"/>
      <c r="S14" s="16">
        <v>1329640482</v>
      </c>
      <c r="U14" s="16">
        <v>2333194257</v>
      </c>
      <c r="W14" s="17">
        <v>0.25</v>
      </c>
    </row>
    <row r="15" spans="1:23" ht="18.75" x14ac:dyDescent="0.4">
      <c r="A15" s="14" t="s">
        <v>34</v>
      </c>
      <c r="B15" s="14"/>
      <c r="D15" s="16">
        <v>0</v>
      </c>
      <c r="F15" s="16">
        <v>0</v>
      </c>
      <c r="H15" s="16">
        <v>9179298405</v>
      </c>
      <c r="J15" s="16">
        <v>9179298405</v>
      </c>
      <c r="L15" s="17">
        <v>4.18</v>
      </c>
      <c r="N15" s="16">
        <v>0</v>
      </c>
      <c r="P15" s="15">
        <v>0</v>
      </c>
      <c r="Q15" s="15"/>
      <c r="S15" s="16">
        <v>9179298405</v>
      </c>
      <c r="U15" s="16">
        <v>9179298405</v>
      </c>
      <c r="W15" s="17">
        <v>1</v>
      </c>
    </row>
    <row r="16" spans="1:23" ht="18.75" x14ac:dyDescent="0.4">
      <c r="A16" s="14" t="s">
        <v>20</v>
      </c>
      <c r="B16" s="14"/>
      <c r="D16" s="16">
        <v>0</v>
      </c>
      <c r="F16" s="16">
        <v>0</v>
      </c>
      <c r="H16" s="16">
        <v>2636697311</v>
      </c>
      <c r="J16" s="16">
        <v>2636697311</v>
      </c>
      <c r="L16" s="17">
        <v>1.2</v>
      </c>
      <c r="N16" s="16">
        <v>7850792000</v>
      </c>
      <c r="P16" s="15">
        <v>0</v>
      </c>
      <c r="Q16" s="15"/>
      <c r="S16" s="16">
        <v>2636697311</v>
      </c>
      <c r="U16" s="16">
        <v>10487489311</v>
      </c>
      <c r="W16" s="17">
        <v>1.1399999999999999</v>
      </c>
    </row>
    <row r="17" spans="1:23" ht="18.75" x14ac:dyDescent="0.4">
      <c r="A17" s="14" t="s">
        <v>32</v>
      </c>
      <c r="B17" s="14"/>
      <c r="D17" s="16">
        <v>0</v>
      </c>
      <c r="F17" s="16">
        <v>1403546796</v>
      </c>
      <c r="H17" s="16">
        <v>2343071084</v>
      </c>
      <c r="J17" s="16">
        <v>3746617880</v>
      </c>
      <c r="L17" s="17">
        <v>1.71</v>
      </c>
      <c r="N17" s="16">
        <v>0</v>
      </c>
      <c r="P17" s="15">
        <v>7046520134</v>
      </c>
      <c r="Q17" s="15"/>
      <c r="S17" s="16">
        <v>2343071084</v>
      </c>
      <c r="U17" s="16">
        <v>9389591218</v>
      </c>
      <c r="W17" s="17">
        <v>1.02</v>
      </c>
    </row>
    <row r="18" spans="1:23" ht="18.75" x14ac:dyDescent="0.4">
      <c r="A18" s="14" t="s">
        <v>30</v>
      </c>
      <c r="B18" s="14"/>
      <c r="D18" s="16">
        <v>0</v>
      </c>
      <c r="F18" s="16">
        <v>-269202062</v>
      </c>
      <c r="H18" s="16">
        <v>2307004624</v>
      </c>
      <c r="J18" s="16">
        <v>2037802562</v>
      </c>
      <c r="L18" s="17">
        <v>0.93</v>
      </c>
      <c r="N18" s="16">
        <v>0</v>
      </c>
      <c r="P18" s="15">
        <v>1442181058</v>
      </c>
      <c r="Q18" s="15"/>
      <c r="S18" s="16">
        <v>2307004624</v>
      </c>
      <c r="U18" s="16">
        <v>3749185682</v>
      </c>
      <c r="W18" s="17">
        <v>0.41</v>
      </c>
    </row>
    <row r="19" spans="1:23" ht="18.75" x14ac:dyDescent="0.4">
      <c r="A19" s="14" t="s">
        <v>28</v>
      </c>
      <c r="B19" s="14"/>
      <c r="D19" s="16">
        <v>0</v>
      </c>
      <c r="F19" s="16">
        <v>8226963772</v>
      </c>
      <c r="H19" s="16">
        <v>-4180</v>
      </c>
      <c r="J19" s="16">
        <v>8226959592</v>
      </c>
      <c r="L19" s="17">
        <v>3.75</v>
      </c>
      <c r="N19" s="16">
        <v>3223427130</v>
      </c>
      <c r="P19" s="15">
        <v>23208987427</v>
      </c>
      <c r="Q19" s="15"/>
      <c r="S19" s="16">
        <v>-4180</v>
      </c>
      <c r="U19" s="16">
        <v>26432410377</v>
      </c>
      <c r="W19" s="17">
        <v>2.87</v>
      </c>
    </row>
    <row r="20" spans="1:23" ht="18.75" x14ac:dyDescent="0.4">
      <c r="A20" s="14" t="s">
        <v>31</v>
      </c>
      <c r="B20" s="14"/>
      <c r="D20" s="16">
        <v>0</v>
      </c>
      <c r="F20" s="16">
        <v>0</v>
      </c>
      <c r="H20" s="16">
        <v>0</v>
      </c>
      <c r="J20" s="16">
        <v>0</v>
      </c>
      <c r="L20" s="17">
        <v>0</v>
      </c>
      <c r="N20" s="16">
        <v>0</v>
      </c>
      <c r="P20" s="15">
        <v>0</v>
      </c>
      <c r="Q20" s="15"/>
      <c r="S20" s="16">
        <v>0</v>
      </c>
      <c r="U20" s="16">
        <v>0</v>
      </c>
      <c r="W20" s="17">
        <v>0</v>
      </c>
    </row>
    <row r="21" spans="1:23" ht="18.75" x14ac:dyDescent="0.4">
      <c r="A21" s="14" t="s">
        <v>44</v>
      </c>
      <c r="B21" s="14"/>
      <c r="D21" s="16">
        <v>0</v>
      </c>
      <c r="F21" s="16">
        <v>-909056089</v>
      </c>
      <c r="H21" s="16">
        <v>7722417237</v>
      </c>
      <c r="J21" s="16">
        <v>6813361148</v>
      </c>
      <c r="L21" s="17">
        <v>3.11</v>
      </c>
      <c r="N21" s="16">
        <v>783860000</v>
      </c>
      <c r="P21" s="15">
        <v>2583330606</v>
      </c>
      <c r="Q21" s="15"/>
      <c r="S21" s="16">
        <v>7722417237</v>
      </c>
      <c r="U21" s="16">
        <v>11089607843</v>
      </c>
      <c r="W21" s="17">
        <v>1.21</v>
      </c>
    </row>
    <row r="22" spans="1:23" ht="18.75" x14ac:dyDescent="0.4">
      <c r="A22" s="14" t="s">
        <v>102</v>
      </c>
      <c r="B22" s="14"/>
      <c r="D22" s="16">
        <v>0</v>
      </c>
      <c r="F22" s="16">
        <v>0</v>
      </c>
      <c r="H22" s="16">
        <v>0</v>
      </c>
      <c r="J22" s="16">
        <v>0</v>
      </c>
      <c r="L22" s="17">
        <v>0</v>
      </c>
      <c r="N22" s="16">
        <v>0</v>
      </c>
      <c r="P22" s="15">
        <v>0</v>
      </c>
      <c r="Q22" s="15"/>
      <c r="S22" s="16">
        <v>-966874277</v>
      </c>
      <c r="U22" s="16">
        <v>-966874277</v>
      </c>
      <c r="W22" s="17">
        <v>-0.11</v>
      </c>
    </row>
    <row r="23" spans="1:23" ht="18.75" x14ac:dyDescent="0.4">
      <c r="A23" s="14" t="s">
        <v>25</v>
      </c>
      <c r="B23" s="14"/>
      <c r="D23" s="16">
        <v>0</v>
      </c>
      <c r="F23" s="16">
        <v>0</v>
      </c>
      <c r="H23" s="16">
        <v>0</v>
      </c>
      <c r="J23" s="16">
        <v>0</v>
      </c>
      <c r="L23" s="17">
        <v>0</v>
      </c>
      <c r="N23" s="16">
        <v>0</v>
      </c>
      <c r="P23" s="15">
        <v>-3967601084</v>
      </c>
      <c r="Q23" s="15"/>
      <c r="S23" s="16">
        <v>-598809977</v>
      </c>
      <c r="U23" s="16">
        <v>-4566411061</v>
      </c>
      <c r="W23" s="17">
        <v>-0.5</v>
      </c>
    </row>
    <row r="24" spans="1:23" ht="18.75" x14ac:dyDescent="0.4">
      <c r="A24" s="14" t="s">
        <v>103</v>
      </c>
      <c r="B24" s="14"/>
      <c r="D24" s="16">
        <v>0</v>
      </c>
      <c r="F24" s="16">
        <v>0</v>
      </c>
      <c r="H24" s="16">
        <v>0</v>
      </c>
      <c r="J24" s="16">
        <v>0</v>
      </c>
      <c r="L24" s="17">
        <v>0</v>
      </c>
      <c r="N24" s="16">
        <v>0</v>
      </c>
      <c r="P24" s="15">
        <v>0</v>
      </c>
      <c r="Q24" s="15"/>
      <c r="S24" s="16">
        <v>-2311220667</v>
      </c>
      <c r="U24" s="16">
        <v>-2311220667</v>
      </c>
      <c r="W24" s="17">
        <v>-0.25</v>
      </c>
    </row>
    <row r="25" spans="1:23" ht="18.75" x14ac:dyDescent="0.4">
      <c r="A25" s="14" t="s">
        <v>104</v>
      </c>
      <c r="B25" s="14"/>
      <c r="D25" s="16">
        <v>0</v>
      </c>
      <c r="F25" s="16">
        <v>0</v>
      </c>
      <c r="H25" s="16">
        <v>0</v>
      </c>
      <c r="J25" s="16">
        <v>0</v>
      </c>
      <c r="L25" s="17">
        <v>0</v>
      </c>
      <c r="N25" s="16">
        <v>2010462580</v>
      </c>
      <c r="P25" s="15">
        <v>0</v>
      </c>
      <c r="Q25" s="15"/>
      <c r="S25" s="16">
        <v>-7267489287</v>
      </c>
      <c r="U25" s="16">
        <v>-5257026707</v>
      </c>
      <c r="W25" s="17">
        <v>-0.56999999999999995</v>
      </c>
    </row>
    <row r="26" spans="1:23" ht="18.75" x14ac:dyDescent="0.4">
      <c r="A26" s="14" t="s">
        <v>105</v>
      </c>
      <c r="B26" s="14"/>
      <c r="D26" s="16">
        <v>0</v>
      </c>
      <c r="F26" s="16">
        <v>0</v>
      </c>
      <c r="H26" s="16">
        <v>0</v>
      </c>
      <c r="J26" s="16">
        <v>0</v>
      </c>
      <c r="L26" s="17">
        <v>0</v>
      </c>
      <c r="N26" s="16">
        <v>0</v>
      </c>
      <c r="P26" s="15">
        <v>0</v>
      </c>
      <c r="Q26" s="15"/>
      <c r="S26" s="16">
        <v>14537884357</v>
      </c>
      <c r="U26" s="16">
        <v>14537884357</v>
      </c>
      <c r="W26" s="17">
        <v>1.58</v>
      </c>
    </row>
    <row r="27" spans="1:23" ht="18.75" x14ac:dyDescent="0.4">
      <c r="A27" s="14" t="s">
        <v>58</v>
      </c>
      <c r="B27" s="14"/>
      <c r="D27" s="16">
        <v>0</v>
      </c>
      <c r="F27" s="16">
        <v>15385905900</v>
      </c>
      <c r="H27" s="16">
        <v>0</v>
      </c>
      <c r="J27" s="16">
        <v>15385905900</v>
      </c>
      <c r="L27" s="17">
        <v>7.01</v>
      </c>
      <c r="N27" s="16">
        <v>0</v>
      </c>
      <c r="P27" s="15">
        <v>27858409800</v>
      </c>
      <c r="Q27" s="15"/>
      <c r="S27" s="16">
        <v>2911122</v>
      </c>
      <c r="U27" s="16">
        <v>27861320922</v>
      </c>
      <c r="W27" s="17">
        <v>3.03</v>
      </c>
    </row>
    <row r="28" spans="1:23" ht="18.75" x14ac:dyDescent="0.4">
      <c r="A28" s="14" t="s">
        <v>106</v>
      </c>
      <c r="B28" s="14"/>
      <c r="D28" s="16">
        <v>0</v>
      </c>
      <c r="F28" s="16">
        <v>0</v>
      </c>
      <c r="H28" s="16">
        <v>0</v>
      </c>
      <c r="J28" s="16">
        <v>0</v>
      </c>
      <c r="L28" s="17">
        <v>0</v>
      </c>
      <c r="N28" s="16">
        <v>0</v>
      </c>
      <c r="P28" s="15">
        <v>0</v>
      </c>
      <c r="Q28" s="15"/>
      <c r="S28" s="16">
        <v>-1346154349</v>
      </c>
      <c r="U28" s="16">
        <v>-1346154349</v>
      </c>
      <c r="W28" s="17">
        <v>-0.15</v>
      </c>
    </row>
    <row r="29" spans="1:23" ht="18.75" x14ac:dyDescent="0.4">
      <c r="A29" s="14" t="s">
        <v>107</v>
      </c>
      <c r="B29" s="14"/>
      <c r="D29" s="16">
        <v>0</v>
      </c>
      <c r="F29" s="16">
        <v>0</v>
      </c>
      <c r="H29" s="16">
        <v>0</v>
      </c>
      <c r="J29" s="16">
        <v>0</v>
      </c>
      <c r="L29" s="17">
        <v>0</v>
      </c>
      <c r="N29" s="16">
        <v>0</v>
      </c>
      <c r="P29" s="15">
        <v>0</v>
      </c>
      <c r="Q29" s="15"/>
      <c r="S29" s="16">
        <v>1538513662</v>
      </c>
      <c r="U29" s="16">
        <v>1538513662</v>
      </c>
      <c r="W29" s="17">
        <v>0.17</v>
      </c>
    </row>
    <row r="30" spans="1:23" ht="18.75" x14ac:dyDescent="0.4">
      <c r="A30" s="14" t="s">
        <v>108</v>
      </c>
      <c r="B30" s="14"/>
      <c r="D30" s="16">
        <v>0</v>
      </c>
      <c r="F30" s="16">
        <v>0</v>
      </c>
      <c r="H30" s="16">
        <v>0</v>
      </c>
      <c r="J30" s="16">
        <v>0</v>
      </c>
      <c r="L30" s="17">
        <v>0</v>
      </c>
      <c r="N30" s="16">
        <v>72000000</v>
      </c>
      <c r="P30" s="15">
        <v>0</v>
      </c>
      <c r="Q30" s="15"/>
      <c r="S30" s="16">
        <v>1267640857</v>
      </c>
      <c r="U30" s="16">
        <f>N30+P30+S30</f>
        <v>1339640857</v>
      </c>
      <c r="W30" s="17">
        <v>0.15</v>
      </c>
    </row>
    <row r="31" spans="1:23" ht="18.75" x14ac:dyDescent="0.4">
      <c r="A31" s="14" t="s">
        <v>109</v>
      </c>
      <c r="B31" s="14"/>
      <c r="D31" s="16">
        <v>0</v>
      </c>
      <c r="F31" s="16">
        <v>0</v>
      </c>
      <c r="H31" s="16">
        <v>0</v>
      </c>
      <c r="J31" s="16">
        <v>0</v>
      </c>
      <c r="L31" s="17">
        <v>0</v>
      </c>
      <c r="N31" s="16">
        <v>0</v>
      </c>
      <c r="P31" s="15">
        <v>0</v>
      </c>
      <c r="Q31" s="15"/>
      <c r="S31" s="16">
        <v>2163265585</v>
      </c>
      <c r="U31" s="16">
        <v>2163265585</v>
      </c>
      <c r="W31" s="17">
        <v>0.24</v>
      </c>
    </row>
    <row r="32" spans="1:23" ht="18.75" x14ac:dyDescent="0.4">
      <c r="A32" s="14" t="s">
        <v>110</v>
      </c>
      <c r="B32" s="14"/>
      <c r="D32" s="16">
        <v>0</v>
      </c>
      <c r="F32" s="16">
        <v>0</v>
      </c>
      <c r="H32" s="16">
        <v>0</v>
      </c>
      <c r="J32" s="16">
        <v>0</v>
      </c>
      <c r="L32" s="17">
        <v>0</v>
      </c>
      <c r="N32" s="16">
        <v>0</v>
      </c>
      <c r="P32" s="15">
        <v>0</v>
      </c>
      <c r="Q32" s="15"/>
      <c r="S32" s="16">
        <v>-2302780415</v>
      </c>
      <c r="U32" s="16">
        <v>-2302780415</v>
      </c>
      <c r="W32" s="17">
        <v>-0.25</v>
      </c>
    </row>
    <row r="33" spans="1:23" ht="18.75" x14ac:dyDescent="0.4">
      <c r="A33" s="14" t="s">
        <v>111</v>
      </c>
      <c r="B33" s="14"/>
      <c r="D33" s="16">
        <v>0</v>
      </c>
      <c r="F33" s="16">
        <v>0</v>
      </c>
      <c r="H33" s="16">
        <v>0</v>
      </c>
      <c r="J33" s="16">
        <v>0</v>
      </c>
      <c r="L33" s="17">
        <v>0</v>
      </c>
      <c r="N33" s="16">
        <v>209745558</v>
      </c>
      <c r="P33" s="15">
        <v>0</v>
      </c>
      <c r="Q33" s="15"/>
      <c r="S33" s="16">
        <v>635461353</v>
      </c>
      <c r="U33" s="16">
        <v>845206911</v>
      </c>
      <c r="W33" s="17">
        <v>0.09</v>
      </c>
    </row>
    <row r="34" spans="1:23" ht="18.75" x14ac:dyDescent="0.4">
      <c r="A34" s="14" t="s">
        <v>37</v>
      </c>
      <c r="B34" s="14"/>
      <c r="D34" s="16">
        <v>0</v>
      </c>
      <c r="F34" s="16">
        <v>-2257751927</v>
      </c>
      <c r="H34" s="16">
        <v>0</v>
      </c>
      <c r="J34" s="16">
        <v>-2257751927</v>
      </c>
      <c r="L34" s="17">
        <v>-1.03</v>
      </c>
      <c r="N34" s="16">
        <v>4882988500</v>
      </c>
      <c r="P34" s="15">
        <v>20304492107</v>
      </c>
      <c r="Q34" s="15"/>
      <c r="S34" s="16">
        <v>-6958</v>
      </c>
      <c r="U34" s="16">
        <v>25187473649</v>
      </c>
      <c r="W34" s="17">
        <v>2.74</v>
      </c>
    </row>
    <row r="35" spans="1:23" ht="18.75" x14ac:dyDescent="0.4">
      <c r="A35" s="14" t="s">
        <v>56</v>
      </c>
      <c r="B35" s="14"/>
      <c r="D35" s="16">
        <v>0</v>
      </c>
      <c r="F35" s="16">
        <v>1967669996</v>
      </c>
      <c r="H35" s="16">
        <v>0</v>
      </c>
      <c r="J35" s="16">
        <v>1967669996</v>
      </c>
      <c r="L35" s="17">
        <v>0.9</v>
      </c>
      <c r="N35" s="16">
        <v>4981604320</v>
      </c>
      <c r="P35" s="15">
        <v>9120280522</v>
      </c>
      <c r="Q35" s="15"/>
      <c r="S35" s="16">
        <v>-14065</v>
      </c>
      <c r="U35" s="16">
        <v>14101870777</v>
      </c>
      <c r="W35" s="17">
        <v>1.53</v>
      </c>
    </row>
    <row r="36" spans="1:23" ht="18.75" x14ac:dyDescent="0.4">
      <c r="A36" s="14" t="s">
        <v>60</v>
      </c>
      <c r="B36" s="14"/>
      <c r="D36" s="16">
        <v>0</v>
      </c>
      <c r="F36" s="16">
        <v>12072936060</v>
      </c>
      <c r="H36" s="16">
        <v>0</v>
      </c>
      <c r="J36" s="16">
        <v>12072936060</v>
      </c>
      <c r="L36" s="17">
        <v>5.5</v>
      </c>
      <c r="N36" s="16">
        <v>6700800000</v>
      </c>
      <c r="P36" s="15">
        <v>32333265538</v>
      </c>
      <c r="Q36" s="15"/>
      <c r="S36" s="16">
        <v>4966754</v>
      </c>
      <c r="U36" s="16">
        <v>39039032292</v>
      </c>
      <c r="W36" s="17">
        <v>4.24</v>
      </c>
    </row>
    <row r="37" spans="1:23" ht="18.75" x14ac:dyDescent="0.4">
      <c r="A37" s="14" t="s">
        <v>51</v>
      </c>
      <c r="B37" s="14"/>
      <c r="D37" s="16">
        <v>0</v>
      </c>
      <c r="F37" s="16">
        <v>3477186900</v>
      </c>
      <c r="H37" s="16">
        <v>0</v>
      </c>
      <c r="J37" s="16">
        <v>3477186900</v>
      </c>
      <c r="L37" s="17">
        <v>1.58</v>
      </c>
      <c r="N37" s="16">
        <v>5544000000</v>
      </c>
      <c r="P37" s="15">
        <v>16257489039</v>
      </c>
      <c r="Q37" s="15"/>
      <c r="S37" s="16">
        <v>33041731</v>
      </c>
      <c r="U37" s="16">
        <v>21834530770</v>
      </c>
      <c r="W37" s="17">
        <v>2.37</v>
      </c>
    </row>
    <row r="38" spans="1:23" ht="18.75" x14ac:dyDescent="0.4">
      <c r="A38" s="14" t="s">
        <v>112</v>
      </c>
      <c r="B38" s="14"/>
      <c r="D38" s="16">
        <v>0</v>
      </c>
      <c r="F38" s="16">
        <v>0</v>
      </c>
      <c r="H38" s="16">
        <v>0</v>
      </c>
      <c r="J38" s="16">
        <v>0</v>
      </c>
      <c r="L38" s="17">
        <v>0</v>
      </c>
      <c r="N38" s="16">
        <v>0</v>
      </c>
      <c r="P38" s="15">
        <v>0</v>
      </c>
      <c r="Q38" s="15"/>
      <c r="S38" s="16">
        <v>0</v>
      </c>
      <c r="U38" s="16">
        <v>0</v>
      </c>
      <c r="W38" s="17">
        <v>0</v>
      </c>
    </row>
    <row r="39" spans="1:23" ht="18.75" x14ac:dyDescent="0.4">
      <c r="A39" s="14" t="s">
        <v>113</v>
      </c>
      <c r="B39" s="14"/>
      <c r="D39" s="16">
        <v>0</v>
      </c>
      <c r="F39" s="16">
        <v>0</v>
      </c>
      <c r="H39" s="16">
        <v>0</v>
      </c>
      <c r="J39" s="16">
        <v>0</v>
      </c>
      <c r="L39" s="17">
        <v>0</v>
      </c>
      <c r="N39" s="16">
        <v>0</v>
      </c>
      <c r="P39" s="15">
        <v>0</v>
      </c>
      <c r="Q39" s="15"/>
      <c r="S39" s="16">
        <v>265542949</v>
      </c>
      <c r="U39" s="16">
        <v>265542949</v>
      </c>
      <c r="W39" s="17">
        <v>0.03</v>
      </c>
    </row>
    <row r="40" spans="1:23" ht="18.75" x14ac:dyDescent="0.4">
      <c r="A40" s="14" t="s">
        <v>48</v>
      </c>
      <c r="B40" s="14"/>
      <c r="D40" s="16">
        <v>0</v>
      </c>
      <c r="F40" s="16">
        <v>-2003010750</v>
      </c>
      <c r="H40" s="16">
        <v>0</v>
      </c>
      <c r="J40" s="16">
        <v>-2003010750</v>
      </c>
      <c r="L40" s="17">
        <v>-0.91</v>
      </c>
      <c r="N40" s="16">
        <v>16120000000</v>
      </c>
      <c r="P40" s="15">
        <v>38938528970</v>
      </c>
      <c r="Q40" s="15"/>
      <c r="S40" s="16">
        <v>82456046</v>
      </c>
      <c r="U40" s="16">
        <v>55140985016</v>
      </c>
      <c r="W40" s="17">
        <v>5.99</v>
      </c>
    </row>
    <row r="41" spans="1:23" ht="18.75" x14ac:dyDescent="0.4">
      <c r="A41" s="14" t="s">
        <v>114</v>
      </c>
      <c r="B41" s="14"/>
      <c r="D41" s="16">
        <v>0</v>
      </c>
      <c r="F41" s="16">
        <v>0</v>
      </c>
      <c r="H41" s="16">
        <v>0</v>
      </c>
      <c r="J41" s="16">
        <v>0</v>
      </c>
      <c r="L41" s="17">
        <v>0</v>
      </c>
      <c r="N41" s="16">
        <v>159800000</v>
      </c>
      <c r="P41" s="15">
        <v>0</v>
      </c>
      <c r="Q41" s="15"/>
      <c r="S41" s="16">
        <v>-1300401754</v>
      </c>
      <c r="U41" s="16">
        <v>-1140601754</v>
      </c>
      <c r="W41" s="17">
        <v>-0.12</v>
      </c>
    </row>
    <row r="42" spans="1:23" ht="18.75" x14ac:dyDescent="0.4">
      <c r="A42" s="14" t="s">
        <v>115</v>
      </c>
      <c r="B42" s="14"/>
      <c r="D42" s="16">
        <v>0</v>
      </c>
      <c r="F42" s="16">
        <v>0</v>
      </c>
      <c r="H42" s="16">
        <v>0</v>
      </c>
      <c r="J42" s="16">
        <v>0</v>
      </c>
      <c r="L42" s="17">
        <v>0</v>
      </c>
      <c r="N42" s="16">
        <v>0</v>
      </c>
      <c r="P42" s="15">
        <v>0</v>
      </c>
      <c r="Q42" s="15"/>
      <c r="S42" s="16">
        <v>0</v>
      </c>
      <c r="U42" s="16">
        <v>0</v>
      </c>
      <c r="W42" s="17">
        <v>0</v>
      </c>
    </row>
    <row r="43" spans="1:23" ht="18.75" x14ac:dyDescent="0.4">
      <c r="A43" s="14" t="s">
        <v>116</v>
      </c>
      <c r="B43" s="14"/>
      <c r="D43" s="16">
        <v>0</v>
      </c>
      <c r="F43" s="16">
        <v>0</v>
      </c>
      <c r="H43" s="16">
        <v>0</v>
      </c>
      <c r="J43" s="16">
        <v>0</v>
      </c>
      <c r="L43" s="17">
        <v>0</v>
      </c>
      <c r="N43" s="16">
        <v>0</v>
      </c>
      <c r="P43" s="15">
        <v>0</v>
      </c>
      <c r="Q43" s="15"/>
      <c r="S43" s="16">
        <v>-86979232</v>
      </c>
      <c r="U43" s="16">
        <v>-86979232</v>
      </c>
      <c r="W43" s="17">
        <v>-0.01</v>
      </c>
    </row>
    <row r="44" spans="1:23" ht="18.75" x14ac:dyDescent="0.4">
      <c r="A44" s="14" t="s">
        <v>29</v>
      </c>
      <c r="B44" s="14"/>
      <c r="D44" s="16">
        <v>0</v>
      </c>
      <c r="F44" s="16">
        <v>5190995820</v>
      </c>
      <c r="H44" s="16">
        <v>0</v>
      </c>
      <c r="J44" s="16">
        <v>5190995820</v>
      </c>
      <c r="L44" s="17">
        <v>2.37</v>
      </c>
      <c r="N44" s="16">
        <v>0</v>
      </c>
      <c r="P44" s="15">
        <v>13464766931</v>
      </c>
      <c r="Q44" s="15"/>
      <c r="S44" s="16">
        <v>-12852</v>
      </c>
      <c r="U44" s="16">
        <v>13464754079</v>
      </c>
      <c r="W44" s="17">
        <v>1.46</v>
      </c>
    </row>
    <row r="45" spans="1:23" ht="18.75" x14ac:dyDescent="0.4">
      <c r="A45" s="14" t="s">
        <v>117</v>
      </c>
      <c r="B45" s="14"/>
      <c r="D45" s="16">
        <v>0</v>
      </c>
      <c r="F45" s="16">
        <v>0</v>
      </c>
      <c r="H45" s="16">
        <v>0</v>
      </c>
      <c r="J45" s="16">
        <v>0</v>
      </c>
      <c r="L45" s="17">
        <v>0</v>
      </c>
      <c r="N45" s="16">
        <v>1844702474</v>
      </c>
      <c r="P45" s="15">
        <v>0</v>
      </c>
      <c r="Q45" s="15"/>
      <c r="S45" s="16">
        <v>-4725281457</v>
      </c>
      <c r="U45" s="16">
        <v>-2880578983</v>
      </c>
      <c r="W45" s="17">
        <v>-0.31</v>
      </c>
    </row>
    <row r="46" spans="1:23" ht="18.75" x14ac:dyDescent="0.4">
      <c r="A46" s="14" t="s">
        <v>118</v>
      </c>
      <c r="B46" s="14"/>
      <c r="D46" s="16">
        <v>0</v>
      </c>
      <c r="F46" s="16">
        <v>0</v>
      </c>
      <c r="H46" s="16">
        <v>0</v>
      </c>
      <c r="J46" s="16">
        <v>0</v>
      </c>
      <c r="L46" s="17">
        <v>0</v>
      </c>
      <c r="N46" s="16">
        <v>0</v>
      </c>
      <c r="P46" s="15">
        <v>0</v>
      </c>
      <c r="Q46" s="15"/>
      <c r="S46" s="16">
        <v>891264016</v>
      </c>
      <c r="U46" s="16">
        <v>891264016</v>
      </c>
      <c r="W46" s="17">
        <v>0.1</v>
      </c>
    </row>
    <row r="47" spans="1:23" ht="18.75" x14ac:dyDescent="0.4">
      <c r="A47" s="14" t="s">
        <v>119</v>
      </c>
      <c r="B47" s="14"/>
      <c r="D47" s="16">
        <v>0</v>
      </c>
      <c r="F47" s="16">
        <v>5258728087</v>
      </c>
      <c r="H47" s="16">
        <v>0</v>
      </c>
      <c r="J47" s="16">
        <v>5258728087</v>
      </c>
      <c r="L47" s="17">
        <v>2.4</v>
      </c>
      <c r="N47" s="16">
        <v>0</v>
      </c>
      <c r="P47" s="15">
        <v>33274685308</v>
      </c>
      <c r="Q47" s="15"/>
      <c r="S47" s="16">
        <v>5896172727</v>
      </c>
      <c r="U47" s="16">
        <v>39170858035</v>
      </c>
      <c r="W47" s="17">
        <v>4.26</v>
      </c>
    </row>
    <row r="48" spans="1:23" ht="18.75" x14ac:dyDescent="0.4">
      <c r="A48" s="14" t="s">
        <v>120</v>
      </c>
      <c r="B48" s="14"/>
      <c r="D48" s="16">
        <v>0</v>
      </c>
      <c r="F48" s="16">
        <v>0</v>
      </c>
      <c r="H48" s="16">
        <v>0</v>
      </c>
      <c r="J48" s="16">
        <v>0</v>
      </c>
      <c r="L48" s="17">
        <v>0</v>
      </c>
      <c r="N48" s="16">
        <v>1515111900</v>
      </c>
      <c r="P48" s="15">
        <v>0</v>
      </c>
      <c r="Q48" s="15"/>
      <c r="S48" s="16">
        <v>-1213449380</v>
      </c>
      <c r="U48" s="16">
        <v>301662520</v>
      </c>
      <c r="W48" s="17">
        <v>0.03</v>
      </c>
    </row>
    <row r="49" spans="1:23" ht="18.75" x14ac:dyDescent="0.4">
      <c r="A49" s="14" t="s">
        <v>50</v>
      </c>
      <c r="B49" s="14"/>
      <c r="D49" s="16">
        <v>0</v>
      </c>
      <c r="F49" s="16">
        <v>12204349470</v>
      </c>
      <c r="H49" s="16">
        <v>0</v>
      </c>
      <c r="J49" s="16">
        <v>12204349470</v>
      </c>
      <c r="L49" s="17">
        <v>5.56</v>
      </c>
      <c r="N49" s="16">
        <v>0</v>
      </c>
      <c r="P49" s="15">
        <v>24173279908</v>
      </c>
      <c r="Q49" s="15"/>
      <c r="S49" s="16">
        <v>-135309</v>
      </c>
      <c r="U49" s="16">
        <v>24173144599</v>
      </c>
      <c r="W49" s="17">
        <v>2.63</v>
      </c>
    </row>
    <row r="50" spans="1:23" ht="18.75" x14ac:dyDescent="0.4">
      <c r="A50" s="14" t="s">
        <v>121</v>
      </c>
      <c r="B50" s="14"/>
      <c r="D50" s="16">
        <v>0</v>
      </c>
      <c r="F50" s="16">
        <v>0</v>
      </c>
      <c r="H50" s="16">
        <v>0</v>
      </c>
      <c r="J50" s="16">
        <v>0</v>
      </c>
      <c r="L50" s="17">
        <v>0</v>
      </c>
      <c r="N50" s="16">
        <v>0</v>
      </c>
      <c r="P50" s="15">
        <v>0</v>
      </c>
      <c r="Q50" s="15"/>
      <c r="S50" s="16">
        <v>1199276604</v>
      </c>
      <c r="U50" s="16">
        <v>1199276604</v>
      </c>
      <c r="W50" s="17">
        <v>0.13</v>
      </c>
    </row>
    <row r="51" spans="1:23" ht="18.75" x14ac:dyDescent="0.4">
      <c r="A51" s="14" t="s">
        <v>122</v>
      </c>
      <c r="B51" s="14"/>
      <c r="D51" s="16">
        <v>0</v>
      </c>
      <c r="F51" s="16">
        <v>0</v>
      </c>
      <c r="H51" s="16">
        <v>0</v>
      </c>
      <c r="J51" s="16">
        <v>0</v>
      </c>
      <c r="L51" s="17">
        <v>0</v>
      </c>
      <c r="N51" s="16">
        <v>857142600</v>
      </c>
      <c r="P51" s="15">
        <v>0</v>
      </c>
      <c r="Q51" s="15"/>
      <c r="S51" s="16">
        <v>2576187770</v>
      </c>
      <c r="U51" s="16">
        <v>3433330370</v>
      </c>
      <c r="W51" s="17">
        <v>0.37</v>
      </c>
    </row>
    <row r="52" spans="1:23" ht="18.75" x14ac:dyDescent="0.4">
      <c r="A52" s="14" t="s">
        <v>123</v>
      </c>
      <c r="B52" s="14"/>
      <c r="D52" s="16">
        <v>0</v>
      </c>
      <c r="F52" s="16">
        <v>0</v>
      </c>
      <c r="H52" s="16">
        <v>0</v>
      </c>
      <c r="J52" s="16">
        <v>0</v>
      </c>
      <c r="L52" s="17">
        <v>0</v>
      </c>
      <c r="N52" s="16">
        <v>0</v>
      </c>
      <c r="P52" s="15">
        <v>0</v>
      </c>
      <c r="Q52" s="15"/>
      <c r="S52" s="16">
        <v>0</v>
      </c>
      <c r="U52" s="16">
        <v>0</v>
      </c>
      <c r="W52" s="17">
        <v>0</v>
      </c>
    </row>
    <row r="53" spans="1:23" ht="18.75" x14ac:dyDescent="0.4">
      <c r="A53" s="14" t="s">
        <v>40</v>
      </c>
      <c r="B53" s="14"/>
      <c r="D53" s="16">
        <v>0</v>
      </c>
      <c r="F53" s="16">
        <v>2031249872</v>
      </c>
      <c r="H53" s="16">
        <v>0</v>
      </c>
      <c r="J53" s="16">
        <v>2031249872</v>
      </c>
      <c r="L53" s="17">
        <v>0.93</v>
      </c>
      <c r="N53" s="16">
        <v>12137619480</v>
      </c>
      <c r="P53" s="15">
        <v>18994037205</v>
      </c>
      <c r="Q53" s="15"/>
      <c r="S53" s="16">
        <v>-1087285982</v>
      </c>
      <c r="U53" s="16">
        <v>30044370703</v>
      </c>
      <c r="W53" s="17">
        <v>3.27</v>
      </c>
    </row>
    <row r="54" spans="1:23" ht="18.75" x14ac:dyDescent="0.4">
      <c r="A54" s="14" t="s">
        <v>124</v>
      </c>
      <c r="B54" s="14"/>
      <c r="D54" s="16">
        <v>0</v>
      </c>
      <c r="F54" s="16">
        <v>0</v>
      </c>
      <c r="H54" s="16">
        <v>0</v>
      </c>
      <c r="J54" s="16">
        <v>0</v>
      </c>
      <c r="L54" s="17">
        <v>0</v>
      </c>
      <c r="N54" s="16">
        <v>500000000</v>
      </c>
      <c r="P54" s="15">
        <v>0</v>
      </c>
      <c r="Q54" s="15"/>
      <c r="S54" s="16">
        <v>1434020988</v>
      </c>
      <c r="U54" s="16">
        <v>1934020988</v>
      </c>
      <c r="W54" s="17">
        <v>0.21</v>
      </c>
    </row>
    <row r="55" spans="1:23" ht="18.75" x14ac:dyDescent="0.4">
      <c r="A55" s="14" t="s">
        <v>125</v>
      </c>
      <c r="B55" s="14"/>
      <c r="D55" s="16">
        <v>0</v>
      </c>
      <c r="F55" s="16">
        <v>0</v>
      </c>
      <c r="H55" s="16">
        <v>0</v>
      </c>
      <c r="J55" s="16">
        <v>0</v>
      </c>
      <c r="L55" s="17">
        <v>0</v>
      </c>
      <c r="N55" s="16">
        <v>0</v>
      </c>
      <c r="P55" s="15">
        <v>0</v>
      </c>
      <c r="Q55" s="15"/>
      <c r="S55" s="16">
        <v>-3426216955</v>
      </c>
      <c r="U55" s="16">
        <v>-3426216955</v>
      </c>
      <c r="W55" s="17">
        <v>-0.37</v>
      </c>
    </row>
    <row r="56" spans="1:23" ht="18.75" x14ac:dyDescent="0.4">
      <c r="A56" s="14" t="s">
        <v>126</v>
      </c>
      <c r="B56" s="14"/>
      <c r="D56" s="16">
        <v>0</v>
      </c>
      <c r="F56" s="16">
        <v>0</v>
      </c>
      <c r="H56" s="16">
        <v>0</v>
      </c>
      <c r="J56" s="16">
        <v>0</v>
      </c>
      <c r="L56" s="17">
        <v>0</v>
      </c>
      <c r="N56" s="16">
        <v>1474909020</v>
      </c>
      <c r="P56" s="15">
        <v>0</v>
      </c>
      <c r="Q56" s="15"/>
      <c r="S56" s="16">
        <v>-3497465216</v>
      </c>
      <c r="U56" s="16">
        <v>-2022556196</v>
      </c>
      <c r="W56" s="17">
        <v>-0.22</v>
      </c>
    </row>
    <row r="57" spans="1:23" ht="18.75" x14ac:dyDescent="0.4">
      <c r="A57" s="14" t="s">
        <v>127</v>
      </c>
      <c r="B57" s="14"/>
      <c r="D57" s="16">
        <v>0</v>
      </c>
      <c r="F57" s="16">
        <v>0</v>
      </c>
      <c r="H57" s="16">
        <v>0</v>
      </c>
      <c r="J57" s="16">
        <v>0</v>
      </c>
      <c r="L57" s="17">
        <v>0</v>
      </c>
      <c r="N57" s="16">
        <v>0</v>
      </c>
      <c r="P57" s="15">
        <v>0</v>
      </c>
      <c r="Q57" s="15"/>
      <c r="S57" s="16">
        <v>2249820802</v>
      </c>
      <c r="U57" s="16">
        <v>2249820802</v>
      </c>
      <c r="W57" s="17">
        <v>0.24</v>
      </c>
    </row>
    <row r="58" spans="1:23" ht="18.75" x14ac:dyDescent="0.4">
      <c r="A58" s="14" t="s">
        <v>38</v>
      </c>
      <c r="B58" s="14"/>
      <c r="D58" s="16">
        <v>0</v>
      </c>
      <c r="F58" s="16">
        <v>1905593850</v>
      </c>
      <c r="H58" s="16">
        <v>0</v>
      </c>
      <c r="J58" s="16">
        <v>1905593850</v>
      </c>
      <c r="L58" s="17">
        <v>0.87</v>
      </c>
      <c r="N58" s="16">
        <v>5850000000</v>
      </c>
      <c r="P58" s="15">
        <v>12435565500</v>
      </c>
      <c r="Q58" s="15"/>
      <c r="S58" s="16">
        <v>0</v>
      </c>
      <c r="U58" s="16">
        <v>18285565500</v>
      </c>
      <c r="W58" s="17">
        <v>1.99</v>
      </c>
    </row>
    <row r="59" spans="1:23" ht="18.75" x14ac:dyDescent="0.4">
      <c r="A59" s="14" t="s">
        <v>55</v>
      </c>
      <c r="B59" s="14"/>
      <c r="D59" s="16">
        <v>0</v>
      </c>
      <c r="F59" s="16">
        <v>6849004500</v>
      </c>
      <c r="H59" s="16">
        <v>0</v>
      </c>
      <c r="J59" s="16">
        <v>6849004500</v>
      </c>
      <c r="L59" s="17">
        <v>3.12</v>
      </c>
      <c r="N59" s="16">
        <v>4810000000</v>
      </c>
      <c r="P59" s="15">
        <v>18220936496</v>
      </c>
      <c r="Q59" s="15"/>
      <c r="S59" s="16">
        <v>0</v>
      </c>
      <c r="U59" s="16">
        <v>23030936496</v>
      </c>
      <c r="W59" s="17">
        <v>2.5</v>
      </c>
    </row>
    <row r="60" spans="1:23" ht="18.75" x14ac:dyDescent="0.4">
      <c r="A60" s="14" t="s">
        <v>23</v>
      </c>
      <c r="B60" s="14"/>
      <c r="D60" s="16">
        <v>0</v>
      </c>
      <c r="F60" s="16">
        <v>16938612000</v>
      </c>
      <c r="H60" s="16">
        <v>0</v>
      </c>
      <c r="J60" s="16">
        <v>16938612000</v>
      </c>
      <c r="L60" s="17">
        <v>7.72</v>
      </c>
      <c r="N60" s="16">
        <v>11928000000</v>
      </c>
      <c r="P60" s="15">
        <v>46157717700</v>
      </c>
      <c r="Q60" s="15"/>
      <c r="S60" s="16">
        <v>0</v>
      </c>
      <c r="U60" s="16">
        <v>58085717700</v>
      </c>
      <c r="W60" s="17">
        <v>6.31</v>
      </c>
    </row>
    <row r="61" spans="1:23" ht="18.75" x14ac:dyDescent="0.4">
      <c r="A61" s="14" t="s">
        <v>24</v>
      </c>
      <c r="B61" s="14"/>
      <c r="D61" s="16">
        <v>0</v>
      </c>
      <c r="F61" s="16">
        <v>0</v>
      </c>
      <c r="H61" s="16">
        <v>0</v>
      </c>
      <c r="J61" s="16">
        <v>0</v>
      </c>
      <c r="L61" s="17">
        <v>0</v>
      </c>
      <c r="N61" s="16">
        <v>21645000000</v>
      </c>
      <c r="P61" s="15">
        <v>38420976847</v>
      </c>
      <c r="Q61" s="15"/>
      <c r="S61" s="16">
        <v>0</v>
      </c>
      <c r="U61" s="16">
        <v>60065976847</v>
      </c>
      <c r="W61" s="17">
        <v>6.53</v>
      </c>
    </row>
    <row r="62" spans="1:23" ht="18.75" x14ac:dyDescent="0.4">
      <c r="A62" s="14" t="s">
        <v>46</v>
      </c>
      <c r="B62" s="14"/>
      <c r="D62" s="16">
        <v>0</v>
      </c>
      <c r="F62" s="16">
        <v>0</v>
      </c>
      <c r="H62" s="16">
        <v>0</v>
      </c>
      <c r="J62" s="16">
        <v>0</v>
      </c>
      <c r="L62" s="17">
        <v>0</v>
      </c>
      <c r="N62" s="16">
        <v>7728534000</v>
      </c>
      <c r="P62" s="15">
        <v>7798292601</v>
      </c>
      <c r="Q62" s="15"/>
      <c r="S62" s="16">
        <v>0</v>
      </c>
      <c r="U62" s="16">
        <v>15526826601</v>
      </c>
      <c r="W62" s="17">
        <v>1.69</v>
      </c>
    </row>
    <row r="63" spans="1:23" ht="18.75" x14ac:dyDescent="0.4">
      <c r="A63" s="14" t="s">
        <v>26</v>
      </c>
      <c r="B63" s="14"/>
      <c r="D63" s="16">
        <v>0</v>
      </c>
      <c r="F63" s="16">
        <v>0</v>
      </c>
      <c r="H63" s="16">
        <v>0</v>
      </c>
      <c r="J63" s="16">
        <v>0</v>
      </c>
      <c r="L63" s="17">
        <v>0</v>
      </c>
      <c r="N63" s="16">
        <v>7200000000</v>
      </c>
      <c r="P63" s="15">
        <v>19793125979</v>
      </c>
      <c r="Q63" s="15"/>
      <c r="S63" s="16">
        <v>0</v>
      </c>
      <c r="U63" s="16">
        <v>26993125979</v>
      </c>
      <c r="W63" s="17">
        <v>2.93</v>
      </c>
    </row>
    <row r="64" spans="1:23" ht="18.75" x14ac:dyDescent="0.4">
      <c r="A64" s="14" t="s">
        <v>39</v>
      </c>
      <c r="B64" s="14"/>
      <c r="D64" s="16">
        <v>0</v>
      </c>
      <c r="F64" s="16">
        <v>19112030940</v>
      </c>
      <c r="H64" s="16">
        <v>0</v>
      </c>
      <c r="J64" s="16">
        <v>19112030940</v>
      </c>
      <c r="L64" s="17">
        <v>8.7100000000000009</v>
      </c>
      <c r="N64" s="16">
        <v>0</v>
      </c>
      <c r="P64" s="15">
        <v>33041994699</v>
      </c>
      <c r="Q64" s="15"/>
      <c r="S64" s="16">
        <v>0</v>
      </c>
      <c r="U64" s="16">
        <v>33041994699</v>
      </c>
      <c r="W64" s="17">
        <v>3.59</v>
      </c>
    </row>
    <row r="65" spans="1:23" ht="18.75" x14ac:dyDescent="0.4">
      <c r="A65" s="14" t="s">
        <v>57</v>
      </c>
      <c r="B65" s="14"/>
      <c r="D65" s="16">
        <v>0</v>
      </c>
      <c r="F65" s="16">
        <v>2375059589</v>
      </c>
      <c r="H65" s="16">
        <v>0</v>
      </c>
      <c r="J65" s="16">
        <v>2375059589</v>
      </c>
      <c r="L65" s="17">
        <v>1.08</v>
      </c>
      <c r="N65" s="16">
        <v>0</v>
      </c>
      <c r="P65" s="15">
        <v>6037934508</v>
      </c>
      <c r="Q65" s="15"/>
      <c r="S65" s="16">
        <v>0</v>
      </c>
      <c r="U65" s="16">
        <v>6037934508</v>
      </c>
      <c r="W65" s="17">
        <v>0.66</v>
      </c>
    </row>
    <row r="66" spans="1:23" ht="18.75" x14ac:dyDescent="0.4">
      <c r="A66" s="14" t="s">
        <v>49</v>
      </c>
      <c r="B66" s="14"/>
      <c r="D66" s="16">
        <v>0</v>
      </c>
      <c r="F66" s="16">
        <v>1503274678</v>
      </c>
      <c r="H66" s="16">
        <v>0</v>
      </c>
      <c r="J66" s="16">
        <v>1503274678</v>
      </c>
      <c r="L66" s="17">
        <v>0.69</v>
      </c>
      <c r="N66" s="16">
        <v>0</v>
      </c>
      <c r="P66" s="15">
        <v>1349945379</v>
      </c>
      <c r="Q66" s="15"/>
      <c r="S66" s="16">
        <v>0</v>
      </c>
      <c r="U66" s="16">
        <v>1349945379</v>
      </c>
      <c r="W66" s="17">
        <v>0.15</v>
      </c>
    </row>
    <row r="67" spans="1:23" ht="18.75" x14ac:dyDescent="0.4">
      <c r="A67" s="14" t="s">
        <v>41</v>
      </c>
      <c r="B67" s="14"/>
      <c r="D67" s="16">
        <v>0</v>
      </c>
      <c r="F67" s="16">
        <v>17863354598</v>
      </c>
      <c r="H67" s="16">
        <v>0</v>
      </c>
      <c r="J67" s="16">
        <v>17863354598</v>
      </c>
      <c r="L67" s="17">
        <v>8.14</v>
      </c>
      <c r="N67" s="16">
        <v>0</v>
      </c>
      <c r="P67" s="15">
        <v>31617421115</v>
      </c>
      <c r="Q67" s="15"/>
      <c r="S67" s="16">
        <v>0</v>
      </c>
      <c r="U67" s="16">
        <v>31617421115</v>
      </c>
      <c r="W67" s="17">
        <v>3.44</v>
      </c>
    </row>
    <row r="68" spans="1:23" ht="18.75" x14ac:dyDescent="0.4">
      <c r="A68" s="14" t="s">
        <v>33</v>
      </c>
      <c r="B68" s="14"/>
      <c r="D68" s="16">
        <v>0</v>
      </c>
      <c r="F68" s="16">
        <v>7077789696</v>
      </c>
      <c r="H68" s="16">
        <v>0</v>
      </c>
      <c r="J68" s="16">
        <v>7077789696</v>
      </c>
      <c r="L68" s="17">
        <v>3.23</v>
      </c>
      <c r="N68" s="16">
        <v>0</v>
      </c>
      <c r="P68" s="15">
        <v>6931337374</v>
      </c>
      <c r="Q68" s="15"/>
      <c r="S68" s="16">
        <v>0</v>
      </c>
      <c r="U68" s="16">
        <v>6931337374</v>
      </c>
      <c r="W68" s="17">
        <v>0.75</v>
      </c>
    </row>
    <row r="69" spans="1:23" ht="18.75" x14ac:dyDescent="0.4">
      <c r="A69" s="14" t="s">
        <v>27</v>
      </c>
      <c r="B69" s="14"/>
      <c r="D69" s="16">
        <v>0</v>
      </c>
      <c r="F69" s="16">
        <v>9760074723</v>
      </c>
      <c r="H69" s="16">
        <v>0</v>
      </c>
      <c r="J69" s="16">
        <v>9760074723</v>
      </c>
      <c r="L69" s="17">
        <v>4.45</v>
      </c>
      <c r="N69" s="16">
        <v>0</v>
      </c>
      <c r="P69" s="15">
        <v>13856520783</v>
      </c>
      <c r="Q69" s="15"/>
      <c r="S69" s="16">
        <v>0</v>
      </c>
      <c r="U69" s="16">
        <v>13856520783</v>
      </c>
      <c r="W69" s="17">
        <v>1.51</v>
      </c>
    </row>
    <row r="70" spans="1:23" ht="18.75" x14ac:dyDescent="0.4">
      <c r="A70" s="14" t="s">
        <v>45</v>
      </c>
      <c r="B70" s="14"/>
      <c r="D70" s="16">
        <v>0</v>
      </c>
      <c r="F70" s="16">
        <v>2481699961</v>
      </c>
      <c r="H70" s="16">
        <v>0</v>
      </c>
      <c r="J70" s="16">
        <v>2481699961</v>
      </c>
      <c r="L70" s="17">
        <v>1.1299999999999999</v>
      </c>
      <c r="N70" s="16">
        <v>0</v>
      </c>
      <c r="P70" s="15">
        <v>11394510333</v>
      </c>
      <c r="Q70" s="15"/>
      <c r="S70" s="16">
        <v>0</v>
      </c>
      <c r="U70" s="16">
        <v>11394510333</v>
      </c>
      <c r="W70" s="17">
        <v>1.24</v>
      </c>
    </row>
    <row r="71" spans="1:23" ht="18.75" x14ac:dyDescent="0.4">
      <c r="A71" s="14" t="s">
        <v>43</v>
      </c>
      <c r="B71" s="14"/>
      <c r="D71" s="16">
        <v>0</v>
      </c>
      <c r="F71" s="16">
        <v>13371960600</v>
      </c>
      <c r="H71" s="16">
        <v>0</v>
      </c>
      <c r="J71" s="16">
        <v>13371960600</v>
      </c>
      <c r="L71" s="17">
        <v>6.1</v>
      </c>
      <c r="N71" s="16">
        <v>0</v>
      </c>
      <c r="P71" s="15">
        <v>19381388783</v>
      </c>
      <c r="Q71" s="15"/>
      <c r="S71" s="16">
        <v>0</v>
      </c>
      <c r="U71" s="16">
        <v>19381388783</v>
      </c>
      <c r="W71" s="17">
        <v>2.11</v>
      </c>
    </row>
    <row r="72" spans="1:23" ht="18.75" x14ac:dyDescent="0.4">
      <c r="A72" s="14" t="s">
        <v>42</v>
      </c>
      <c r="B72" s="14"/>
      <c r="D72" s="16">
        <v>0</v>
      </c>
      <c r="F72" s="16">
        <v>13698578276</v>
      </c>
      <c r="H72" s="16">
        <v>0</v>
      </c>
      <c r="J72" s="16">
        <v>13698578276</v>
      </c>
      <c r="L72" s="17">
        <v>6.24</v>
      </c>
      <c r="N72" s="16">
        <v>0</v>
      </c>
      <c r="P72" s="15">
        <v>19518157559</v>
      </c>
      <c r="Q72" s="15"/>
      <c r="S72" s="16">
        <v>0</v>
      </c>
      <c r="U72" s="16">
        <v>19518157559</v>
      </c>
      <c r="W72" s="17">
        <v>2.12</v>
      </c>
    </row>
    <row r="73" spans="1:23" ht="18.75" x14ac:dyDescent="0.4">
      <c r="A73" s="14" t="s">
        <v>47</v>
      </c>
      <c r="B73" s="14"/>
      <c r="D73" s="16">
        <v>0</v>
      </c>
      <c r="F73" s="16">
        <v>-2552887758</v>
      </c>
      <c r="H73" s="16">
        <v>0</v>
      </c>
      <c r="J73" s="16">
        <v>-2552887758</v>
      </c>
      <c r="L73" s="17">
        <v>-1.1599999999999999</v>
      </c>
      <c r="N73" s="16">
        <v>0</v>
      </c>
      <c r="P73" s="15">
        <v>-2792537540</v>
      </c>
      <c r="Q73" s="15"/>
      <c r="S73" s="16">
        <v>0</v>
      </c>
      <c r="U73" s="16">
        <v>-2792537540</v>
      </c>
      <c r="W73" s="17">
        <v>-0.3</v>
      </c>
    </row>
    <row r="74" spans="1:23" ht="18.75" x14ac:dyDescent="0.4">
      <c r="A74" s="14" t="s">
        <v>52</v>
      </c>
      <c r="B74" s="14"/>
      <c r="D74" s="16">
        <v>0</v>
      </c>
      <c r="F74" s="16">
        <v>3561866404</v>
      </c>
      <c r="H74" s="16">
        <v>0</v>
      </c>
      <c r="J74" s="16">
        <v>3561866404</v>
      </c>
      <c r="L74" s="17">
        <v>1.62</v>
      </c>
      <c r="N74" s="16">
        <v>0</v>
      </c>
      <c r="P74" s="15">
        <v>3422050170</v>
      </c>
      <c r="Q74" s="15"/>
      <c r="S74" s="16">
        <v>0</v>
      </c>
      <c r="U74" s="16">
        <v>3422050170</v>
      </c>
      <c r="W74" s="17">
        <v>0.37</v>
      </c>
    </row>
    <row r="75" spans="1:23" ht="18.75" x14ac:dyDescent="0.4">
      <c r="A75" s="14" t="s">
        <v>62</v>
      </c>
      <c r="B75" s="14"/>
      <c r="D75" s="16">
        <v>0</v>
      </c>
      <c r="F75" s="16">
        <v>936037782</v>
      </c>
      <c r="H75" s="16">
        <v>0</v>
      </c>
      <c r="J75" s="16">
        <v>936037782</v>
      </c>
      <c r="L75" s="17">
        <v>0.43</v>
      </c>
      <c r="N75" s="16">
        <v>0</v>
      </c>
      <c r="P75" s="15">
        <v>936037782</v>
      </c>
      <c r="Q75" s="15"/>
      <c r="S75" s="16">
        <v>0</v>
      </c>
      <c r="U75" s="16">
        <v>936037782</v>
      </c>
      <c r="W75" s="17">
        <v>0.1</v>
      </c>
    </row>
    <row r="76" spans="1:23" ht="18.75" x14ac:dyDescent="0.4">
      <c r="A76" s="18" t="s">
        <v>61</v>
      </c>
      <c r="B76" s="18"/>
      <c r="D76" s="16">
        <v>0</v>
      </c>
      <c r="F76" s="20">
        <v>-1989324150</v>
      </c>
      <c r="H76" s="20">
        <v>0</v>
      </c>
      <c r="J76" s="20">
        <v>-1989324150</v>
      </c>
      <c r="L76" s="21">
        <v>-0.91</v>
      </c>
      <c r="N76" s="20">
        <v>0</v>
      </c>
      <c r="P76" s="15">
        <v>-1989324153</v>
      </c>
      <c r="Q76" s="29"/>
      <c r="S76" s="20">
        <v>0</v>
      </c>
      <c r="U76" s="20">
        <v>-1989324150</v>
      </c>
      <c r="W76" s="21">
        <v>-0.22</v>
      </c>
    </row>
    <row r="77" spans="1:23" ht="21.75" thickBot="1" x14ac:dyDescent="0.45">
      <c r="A77" s="23" t="s">
        <v>63</v>
      </c>
      <c r="B77" s="23"/>
      <c r="D77" s="16"/>
      <c r="F77" s="24">
        <v>180258621285</v>
      </c>
      <c r="H77" s="24">
        <v>64118301830</v>
      </c>
      <c r="J77" s="24">
        <v>244376923115</v>
      </c>
      <c r="L77" s="25">
        <v>111.39</v>
      </c>
      <c r="N77" s="24">
        <v>159445807672</v>
      </c>
      <c r="P77" s="30">
        <f>SUM(P8:Q76)</f>
        <v>673444141857</v>
      </c>
      <c r="Q77" s="30"/>
      <c r="S77" s="24">
        <v>79556890124</v>
      </c>
      <c r="U77" s="24">
        <f>SUM(U8:U76)</f>
        <v>912450439656</v>
      </c>
      <c r="W77" s="25">
        <v>99.18</v>
      </c>
    </row>
    <row r="78" spans="1:23" ht="16.5" thickTop="1" x14ac:dyDescent="0.4">
      <c r="F78" s="26"/>
      <c r="H78" s="26"/>
      <c r="N78" s="26"/>
      <c r="Q78" s="26"/>
    </row>
    <row r="79" spans="1:23" x14ac:dyDescent="0.4">
      <c r="N79" s="26"/>
      <c r="Q79" s="26"/>
      <c r="S79" s="26"/>
    </row>
    <row r="80" spans="1:23" x14ac:dyDescent="0.4">
      <c r="N80" s="26"/>
    </row>
    <row r="81" spans="14:14" x14ac:dyDescent="0.4">
      <c r="N81" s="26"/>
    </row>
  </sheetData>
  <mergeCells count="148">
    <mergeCell ref="A74:B74"/>
    <mergeCell ref="P74:Q74"/>
    <mergeCell ref="A75:B75"/>
    <mergeCell ref="P75:Q75"/>
    <mergeCell ref="A76:B76"/>
    <mergeCell ref="P76:Q76"/>
    <mergeCell ref="A77:B77"/>
    <mergeCell ref="P77:Q77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</mergeCells>
  <pageMargins left="0.39" right="0.39" top="0.39" bottom="0.39" header="0" footer="0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7"/>
  <sheetViews>
    <sheetView rightToLeft="1" view="pageBreakPreview" zoomScaleNormal="100" zoomScaleSheetLayoutView="100" workbookViewId="0">
      <selection activeCell="A4" sqref="A1:XFD1048576"/>
    </sheetView>
  </sheetViews>
  <sheetFormatPr defaultColWidth="9" defaultRowHeight="15.75" x14ac:dyDescent="0.4"/>
  <cols>
    <col min="1" max="1" width="23.7109375" style="2" bestFit="1" customWidth="1"/>
    <col min="2" max="2" width="1.28515625" style="2" customWidth="1"/>
    <col min="3" max="3" width="12" style="2" bestFit="1" customWidth="1"/>
    <col min="4" max="4" width="1.28515625" style="2" customWidth="1"/>
    <col min="5" max="5" width="20.140625" style="2" bestFit="1" customWidth="1"/>
    <col min="6" max="6" width="1.28515625" style="2" customWidth="1"/>
    <col min="7" max="7" width="13.85546875" style="2" bestFit="1" customWidth="1"/>
    <col min="8" max="8" width="1.28515625" style="2" customWidth="1"/>
    <col min="9" max="9" width="13.140625" style="2" bestFit="1" customWidth="1"/>
    <col min="10" max="10" width="1.28515625" style="2" customWidth="1"/>
    <col min="11" max="11" width="7.85546875" style="2" bestFit="1" customWidth="1"/>
    <col min="12" max="12" width="1.28515625" style="2" customWidth="1"/>
    <col min="13" max="13" width="14.42578125" style="2" bestFit="1" customWidth="1"/>
    <col min="14" max="14" width="1.28515625" style="2" customWidth="1"/>
    <col min="15" max="15" width="17.140625" style="2" bestFit="1" customWidth="1"/>
    <col min="16" max="16" width="1.28515625" style="2" customWidth="1"/>
    <col min="17" max="17" width="13" style="2" bestFit="1" customWidth="1"/>
    <col min="18" max="18" width="1.28515625" style="2" customWidth="1"/>
    <col min="19" max="19" width="17.140625" style="2" bestFit="1" customWidth="1"/>
    <col min="20" max="20" width="0.28515625" style="2" customWidth="1"/>
    <col min="21" max="21" width="9" style="2"/>
    <col min="22" max="22" width="31.85546875" style="2" bestFit="1" customWidth="1"/>
    <col min="23" max="23" width="12.42578125" style="2" bestFit="1" customWidth="1"/>
    <col min="24" max="16384" width="9" style="2"/>
  </cols>
  <sheetData>
    <row r="1" spans="1:19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5.5" x14ac:dyDescent="0.4">
      <c r="A2" s="1" t="s">
        <v>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5" spans="1:19" ht="24" x14ac:dyDescent="0.4">
      <c r="A5" s="4" t="s">
        <v>99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1" x14ac:dyDescent="0.4">
      <c r="A6" s="5" t="s">
        <v>64</v>
      </c>
      <c r="C6" s="5" t="s">
        <v>133</v>
      </c>
      <c r="D6" s="5"/>
      <c r="E6" s="5"/>
      <c r="F6" s="5"/>
      <c r="G6" s="5"/>
      <c r="I6" s="5" t="s">
        <v>96</v>
      </c>
      <c r="J6" s="5"/>
      <c r="K6" s="5"/>
      <c r="L6" s="5"/>
      <c r="M6" s="5"/>
      <c r="O6" s="5" t="s">
        <v>97</v>
      </c>
      <c r="P6" s="5"/>
      <c r="Q6" s="5"/>
      <c r="R6" s="5"/>
      <c r="S6" s="5"/>
    </row>
    <row r="7" spans="1:19" ht="42" x14ac:dyDescent="0.4">
      <c r="A7" s="5"/>
      <c r="C7" s="31" t="s">
        <v>134</v>
      </c>
      <c r="D7" s="6"/>
      <c r="E7" s="31" t="s">
        <v>135</v>
      </c>
      <c r="F7" s="6"/>
      <c r="G7" s="31" t="s">
        <v>136</v>
      </c>
      <c r="I7" s="31" t="s">
        <v>137</v>
      </c>
      <c r="J7" s="6"/>
      <c r="K7" s="31" t="s">
        <v>138</v>
      </c>
      <c r="L7" s="6"/>
      <c r="M7" s="31" t="s">
        <v>139</v>
      </c>
      <c r="O7" s="31" t="s">
        <v>137</v>
      </c>
      <c r="P7" s="6"/>
      <c r="Q7" s="31" t="s">
        <v>138</v>
      </c>
      <c r="R7" s="6"/>
      <c r="S7" s="32" t="s">
        <v>139</v>
      </c>
    </row>
    <row r="8" spans="1:19" ht="18.75" x14ac:dyDescent="0.4">
      <c r="A8" s="27" t="s">
        <v>108</v>
      </c>
      <c r="C8" s="27" t="s">
        <v>142</v>
      </c>
      <c r="E8" s="12">
        <v>1800000</v>
      </c>
      <c r="G8" s="12">
        <v>38</v>
      </c>
      <c r="I8" s="12">
        <v>0</v>
      </c>
      <c r="K8" s="12">
        <v>0</v>
      </c>
      <c r="M8" s="12">
        <v>0</v>
      </c>
      <c r="O8" s="12">
        <f>72000000</f>
        <v>72000000</v>
      </c>
      <c r="Q8" s="12">
        <v>0</v>
      </c>
      <c r="S8" s="33">
        <f>O8-Q8</f>
        <v>72000000</v>
      </c>
    </row>
    <row r="9" spans="1:19" ht="18.75" x14ac:dyDescent="0.4">
      <c r="A9" s="28" t="s">
        <v>114</v>
      </c>
      <c r="C9" s="28" t="s">
        <v>142</v>
      </c>
      <c r="E9" s="16">
        <v>4700000</v>
      </c>
      <c r="G9" s="16">
        <v>34</v>
      </c>
      <c r="I9" s="16">
        <v>0</v>
      </c>
      <c r="K9" s="16">
        <v>0</v>
      </c>
      <c r="M9" s="16">
        <v>0</v>
      </c>
      <c r="O9" s="16">
        <v>159800000</v>
      </c>
      <c r="Q9" s="16">
        <v>0</v>
      </c>
      <c r="S9" s="16">
        <f t="shared" ref="S9:S34" si="0">O9-Q9</f>
        <v>159800000</v>
      </c>
    </row>
    <row r="10" spans="1:19" ht="18.75" x14ac:dyDescent="0.4">
      <c r="A10" s="28" t="s">
        <v>111</v>
      </c>
      <c r="C10" s="28" t="s">
        <v>141</v>
      </c>
      <c r="E10" s="16">
        <v>1121634</v>
      </c>
      <c r="G10" s="16">
        <v>187</v>
      </c>
      <c r="I10" s="16">
        <v>0</v>
      </c>
      <c r="K10" s="16">
        <v>0</v>
      </c>
      <c r="M10" s="16">
        <v>0</v>
      </c>
      <c r="O10" s="16">
        <v>209745558</v>
      </c>
      <c r="Q10" s="16">
        <v>0</v>
      </c>
      <c r="S10" s="16">
        <f t="shared" si="0"/>
        <v>209745558</v>
      </c>
    </row>
    <row r="11" spans="1:19" ht="18.75" x14ac:dyDescent="0.4">
      <c r="A11" s="28" t="s">
        <v>124</v>
      </c>
      <c r="C11" s="28" t="s">
        <v>155</v>
      </c>
      <c r="E11" s="16">
        <v>1562500</v>
      </c>
      <c r="G11" s="16">
        <v>320</v>
      </c>
      <c r="I11" s="16">
        <v>0</v>
      </c>
      <c r="K11" s="16">
        <v>0</v>
      </c>
      <c r="M11" s="16">
        <v>0</v>
      </c>
      <c r="O11" s="16">
        <v>500000000</v>
      </c>
      <c r="Q11" s="16">
        <v>0</v>
      </c>
      <c r="S11" s="16">
        <f t="shared" si="0"/>
        <v>500000000</v>
      </c>
    </row>
    <row r="12" spans="1:19" ht="18.75" x14ac:dyDescent="0.4">
      <c r="A12" s="28" t="s">
        <v>44</v>
      </c>
      <c r="C12" s="28" t="s">
        <v>152</v>
      </c>
      <c r="E12" s="16">
        <v>10180000</v>
      </c>
      <c r="G12" s="16">
        <v>77</v>
      </c>
      <c r="I12" s="16">
        <v>0</v>
      </c>
      <c r="K12" s="16">
        <v>0</v>
      </c>
      <c r="M12" s="16">
        <v>0</v>
      </c>
      <c r="O12" s="16">
        <v>783860000</v>
      </c>
      <c r="Q12" s="16">
        <v>0</v>
      </c>
      <c r="S12" s="16">
        <f t="shared" si="0"/>
        <v>783860000</v>
      </c>
    </row>
    <row r="13" spans="1:19" ht="18.75" x14ac:dyDescent="0.4">
      <c r="A13" s="28" t="s">
        <v>122</v>
      </c>
      <c r="C13" s="28" t="s">
        <v>145</v>
      </c>
      <c r="E13" s="16">
        <v>2857142</v>
      </c>
      <c r="G13" s="16">
        <v>300</v>
      </c>
      <c r="I13" s="16">
        <v>0</v>
      </c>
      <c r="K13" s="16">
        <v>0</v>
      </c>
      <c r="M13" s="16">
        <v>0</v>
      </c>
      <c r="O13" s="16">
        <v>857142600</v>
      </c>
      <c r="Q13" s="16">
        <v>0</v>
      </c>
      <c r="S13" s="16">
        <f t="shared" si="0"/>
        <v>857142600</v>
      </c>
    </row>
    <row r="14" spans="1:19" ht="18.75" x14ac:dyDescent="0.4">
      <c r="A14" s="28" t="s">
        <v>126</v>
      </c>
      <c r="C14" s="28" t="s">
        <v>144</v>
      </c>
      <c r="E14" s="16">
        <v>5672727</v>
      </c>
      <c r="G14" s="16">
        <v>260</v>
      </c>
      <c r="I14" s="16">
        <v>0</v>
      </c>
      <c r="K14" s="16">
        <v>0</v>
      </c>
      <c r="M14" s="16">
        <v>0</v>
      </c>
      <c r="O14" s="16">
        <v>1474909020</v>
      </c>
      <c r="Q14" s="16">
        <v>0</v>
      </c>
      <c r="S14" s="16">
        <f t="shared" si="0"/>
        <v>1474909020</v>
      </c>
    </row>
    <row r="15" spans="1:19" ht="18.75" x14ac:dyDescent="0.4">
      <c r="A15" s="28" t="s">
        <v>120</v>
      </c>
      <c r="C15" s="28" t="s">
        <v>153</v>
      </c>
      <c r="E15" s="16">
        <v>10100746</v>
      </c>
      <c r="G15" s="16">
        <v>150</v>
      </c>
      <c r="I15" s="16">
        <v>0</v>
      </c>
      <c r="K15" s="16">
        <v>0</v>
      </c>
      <c r="M15" s="16">
        <v>0</v>
      </c>
      <c r="O15" s="16">
        <v>1515111900</v>
      </c>
      <c r="Q15" s="16">
        <v>0</v>
      </c>
      <c r="S15" s="16">
        <f t="shared" si="0"/>
        <v>1515111900</v>
      </c>
    </row>
    <row r="16" spans="1:19" ht="18.75" x14ac:dyDescent="0.4">
      <c r="A16" s="28" t="s">
        <v>117</v>
      </c>
      <c r="C16" s="28" t="s">
        <v>148</v>
      </c>
      <c r="E16" s="16">
        <v>653648</v>
      </c>
      <c r="G16" s="16">
        <v>3000</v>
      </c>
      <c r="I16" s="16">
        <v>0</v>
      </c>
      <c r="K16" s="16">
        <v>0</v>
      </c>
      <c r="M16" s="16">
        <v>0</v>
      </c>
      <c r="O16" s="16">
        <v>1960944000</v>
      </c>
      <c r="Q16" s="16">
        <v>116241526</v>
      </c>
      <c r="S16" s="16">
        <f t="shared" si="0"/>
        <v>1844702474</v>
      </c>
    </row>
    <row r="17" spans="1:19" ht="18.75" x14ac:dyDescent="0.4">
      <c r="A17" s="28" t="s">
        <v>104</v>
      </c>
      <c r="C17" s="28" t="s">
        <v>146</v>
      </c>
      <c r="E17" s="16">
        <v>1511626</v>
      </c>
      <c r="G17" s="16">
        <v>1330</v>
      </c>
      <c r="I17" s="16">
        <v>0</v>
      </c>
      <c r="K17" s="16">
        <v>0</v>
      </c>
      <c r="M17" s="16">
        <v>0</v>
      </c>
      <c r="O17" s="16">
        <v>2010462580</v>
      </c>
      <c r="Q17" s="16">
        <v>0</v>
      </c>
      <c r="S17" s="16">
        <f t="shared" si="0"/>
        <v>2010462580</v>
      </c>
    </row>
    <row r="18" spans="1:19" ht="18.75" x14ac:dyDescent="0.4">
      <c r="A18" s="28" t="s">
        <v>28</v>
      </c>
      <c r="C18" s="28" t="s">
        <v>141</v>
      </c>
      <c r="E18" s="16">
        <v>5116551</v>
      </c>
      <c r="G18" s="16">
        <v>630</v>
      </c>
      <c r="I18" s="16">
        <v>0</v>
      </c>
      <c r="K18" s="16">
        <v>0</v>
      </c>
      <c r="M18" s="16">
        <v>0</v>
      </c>
      <c r="O18" s="16">
        <v>3223427130</v>
      </c>
      <c r="Q18" s="16">
        <v>0</v>
      </c>
      <c r="S18" s="16">
        <f t="shared" si="0"/>
        <v>3223427130</v>
      </c>
    </row>
    <row r="19" spans="1:19" ht="18.75" x14ac:dyDescent="0.4">
      <c r="A19" s="28" t="s">
        <v>19</v>
      </c>
      <c r="C19" s="28" t="s">
        <v>154</v>
      </c>
      <c r="E19" s="16">
        <v>54250608</v>
      </c>
      <c r="G19" s="16">
        <v>70</v>
      </c>
      <c r="I19" s="16">
        <v>0</v>
      </c>
      <c r="K19" s="16">
        <v>0</v>
      </c>
      <c r="M19" s="16">
        <v>0</v>
      </c>
      <c r="O19" s="16">
        <v>3797542560</v>
      </c>
      <c r="Q19" s="16">
        <v>0</v>
      </c>
      <c r="S19" s="16">
        <f t="shared" si="0"/>
        <v>3797542560</v>
      </c>
    </row>
    <row r="20" spans="1:19" ht="18.75" x14ac:dyDescent="0.4">
      <c r="A20" s="28" t="s">
        <v>55</v>
      </c>
      <c r="C20" s="28" t="s">
        <v>144</v>
      </c>
      <c r="E20" s="16">
        <v>13000000</v>
      </c>
      <c r="G20" s="16">
        <v>370</v>
      </c>
      <c r="I20" s="16">
        <v>0</v>
      </c>
      <c r="K20" s="16">
        <v>0</v>
      </c>
      <c r="M20" s="16">
        <v>0</v>
      </c>
      <c r="O20" s="16">
        <v>4810000000</v>
      </c>
      <c r="Q20" s="16">
        <v>0</v>
      </c>
      <c r="S20" s="16">
        <f t="shared" si="0"/>
        <v>4810000000</v>
      </c>
    </row>
    <row r="21" spans="1:19" ht="18.75" x14ac:dyDescent="0.4">
      <c r="A21" s="28" t="s">
        <v>37</v>
      </c>
      <c r="C21" s="28" t="s">
        <v>145</v>
      </c>
      <c r="E21" s="16">
        <v>751229</v>
      </c>
      <c r="G21" s="16">
        <v>6500</v>
      </c>
      <c r="I21" s="16">
        <v>0</v>
      </c>
      <c r="K21" s="16">
        <v>0</v>
      </c>
      <c r="M21" s="16">
        <v>0</v>
      </c>
      <c r="O21" s="16">
        <v>4882988500</v>
      </c>
      <c r="Q21" s="16">
        <v>0</v>
      </c>
      <c r="S21" s="16">
        <f t="shared" si="0"/>
        <v>4882988500</v>
      </c>
    </row>
    <row r="22" spans="1:19" ht="18.75" x14ac:dyDescent="0.4">
      <c r="A22" s="28" t="s">
        <v>56</v>
      </c>
      <c r="C22" s="28" t="s">
        <v>140</v>
      </c>
      <c r="E22" s="16">
        <v>3234808</v>
      </c>
      <c r="G22" s="16">
        <v>1540</v>
      </c>
      <c r="I22" s="16">
        <v>0</v>
      </c>
      <c r="K22" s="16">
        <v>0</v>
      </c>
      <c r="M22" s="16">
        <v>0</v>
      </c>
      <c r="O22" s="16">
        <f>4981604320-1540</f>
        <v>4981602780</v>
      </c>
      <c r="Q22" s="16">
        <v>0</v>
      </c>
      <c r="S22" s="16">
        <f t="shared" si="0"/>
        <v>4981602780</v>
      </c>
    </row>
    <row r="23" spans="1:19" ht="18.75" x14ac:dyDescent="0.4">
      <c r="A23" s="28" t="s">
        <v>51</v>
      </c>
      <c r="C23" s="28" t="s">
        <v>156</v>
      </c>
      <c r="E23" s="16">
        <v>13200000</v>
      </c>
      <c r="G23" s="16">
        <v>420</v>
      </c>
      <c r="I23" s="16">
        <v>0</v>
      </c>
      <c r="K23" s="16">
        <v>0</v>
      </c>
      <c r="M23" s="16">
        <v>0</v>
      </c>
      <c r="O23" s="16">
        <v>5544000000</v>
      </c>
      <c r="Q23" s="16">
        <v>0</v>
      </c>
      <c r="S23" s="16">
        <f t="shared" si="0"/>
        <v>5544000000</v>
      </c>
    </row>
    <row r="24" spans="1:19" ht="18.75" x14ac:dyDescent="0.4">
      <c r="A24" s="28" t="s">
        <v>38</v>
      </c>
      <c r="C24" s="28" t="s">
        <v>143</v>
      </c>
      <c r="E24" s="16">
        <v>900000</v>
      </c>
      <c r="G24" s="16">
        <v>6500</v>
      </c>
      <c r="I24" s="16">
        <v>0</v>
      </c>
      <c r="K24" s="16">
        <v>0</v>
      </c>
      <c r="M24" s="16">
        <v>0</v>
      </c>
      <c r="O24" s="16">
        <v>5850000000</v>
      </c>
      <c r="Q24" s="16">
        <v>0</v>
      </c>
      <c r="S24" s="16">
        <f t="shared" si="0"/>
        <v>5850000000</v>
      </c>
    </row>
    <row r="25" spans="1:19" ht="18.75" x14ac:dyDescent="0.4">
      <c r="A25" s="28" t="s">
        <v>35</v>
      </c>
      <c r="C25" s="28" t="s">
        <v>151</v>
      </c>
      <c r="E25" s="16">
        <v>40000000</v>
      </c>
      <c r="G25" s="16">
        <v>150</v>
      </c>
      <c r="I25" s="16">
        <v>0</v>
      </c>
      <c r="K25" s="16">
        <v>0</v>
      </c>
      <c r="M25" s="16">
        <v>0</v>
      </c>
      <c r="O25" s="16">
        <v>6000000000</v>
      </c>
      <c r="Q25" s="16">
        <v>0</v>
      </c>
      <c r="S25" s="16">
        <f t="shared" si="0"/>
        <v>6000000000</v>
      </c>
    </row>
    <row r="26" spans="1:19" ht="18.75" x14ac:dyDescent="0.4">
      <c r="A26" s="28" t="s">
        <v>60</v>
      </c>
      <c r="C26" s="28" t="s">
        <v>142</v>
      </c>
      <c r="E26" s="16">
        <v>6980000</v>
      </c>
      <c r="G26" s="16">
        <v>960</v>
      </c>
      <c r="I26" s="16">
        <v>0</v>
      </c>
      <c r="K26" s="16">
        <v>0</v>
      </c>
      <c r="M26" s="16">
        <v>0</v>
      </c>
      <c r="O26" s="16">
        <v>6700800000</v>
      </c>
      <c r="Q26" s="16">
        <v>0</v>
      </c>
      <c r="S26" s="16">
        <f t="shared" si="0"/>
        <v>6700800000</v>
      </c>
    </row>
    <row r="27" spans="1:19" ht="18.75" x14ac:dyDescent="0.4">
      <c r="A27" s="28" t="s">
        <v>26</v>
      </c>
      <c r="C27" s="28" t="s">
        <v>141</v>
      </c>
      <c r="E27" s="16">
        <v>360000</v>
      </c>
      <c r="G27" s="16">
        <v>20000</v>
      </c>
      <c r="I27" s="16">
        <v>0</v>
      </c>
      <c r="K27" s="16">
        <v>0</v>
      </c>
      <c r="M27" s="16">
        <v>0</v>
      </c>
      <c r="O27" s="16">
        <v>7200000000</v>
      </c>
      <c r="Q27" s="16">
        <v>0</v>
      </c>
      <c r="S27" s="16">
        <f t="shared" si="0"/>
        <v>7200000000</v>
      </c>
    </row>
    <row r="28" spans="1:19" ht="18.75" x14ac:dyDescent="0.4">
      <c r="A28" s="28" t="s">
        <v>46</v>
      </c>
      <c r="C28" s="28" t="s">
        <v>149</v>
      </c>
      <c r="E28" s="16">
        <v>1717452</v>
      </c>
      <c r="G28" s="16">
        <v>4500</v>
      </c>
      <c r="I28" s="16">
        <v>0</v>
      </c>
      <c r="K28" s="16">
        <v>0</v>
      </c>
      <c r="M28" s="16">
        <v>0</v>
      </c>
      <c r="O28" s="16">
        <v>7728534000</v>
      </c>
      <c r="Q28" s="16">
        <v>0</v>
      </c>
      <c r="S28" s="16">
        <f t="shared" si="0"/>
        <v>7728534000</v>
      </c>
    </row>
    <row r="29" spans="1:19" ht="18.75" x14ac:dyDescent="0.4">
      <c r="A29" s="28" t="s">
        <v>20</v>
      </c>
      <c r="C29" s="28" t="s">
        <v>144</v>
      </c>
      <c r="E29" s="16">
        <v>20234000</v>
      </c>
      <c r="G29" s="16">
        <v>388</v>
      </c>
      <c r="I29" s="16">
        <v>0</v>
      </c>
      <c r="K29" s="16">
        <v>0</v>
      </c>
      <c r="M29" s="16">
        <v>0</v>
      </c>
      <c r="O29" s="16">
        <v>7850792000</v>
      </c>
      <c r="Q29" s="16">
        <v>0</v>
      </c>
      <c r="S29" s="16">
        <f t="shared" si="0"/>
        <v>7850792000</v>
      </c>
    </row>
    <row r="30" spans="1:19" ht="18.75" x14ac:dyDescent="0.4">
      <c r="A30" s="28" t="s">
        <v>23</v>
      </c>
      <c r="C30" s="28" t="s">
        <v>145</v>
      </c>
      <c r="E30" s="16">
        <v>7100000</v>
      </c>
      <c r="G30" s="16">
        <v>1680</v>
      </c>
      <c r="I30" s="16">
        <v>0</v>
      </c>
      <c r="K30" s="16">
        <v>0</v>
      </c>
      <c r="M30" s="16">
        <v>0</v>
      </c>
      <c r="O30" s="16">
        <v>11928000000</v>
      </c>
      <c r="Q30" s="16">
        <v>0</v>
      </c>
      <c r="S30" s="16">
        <f t="shared" si="0"/>
        <v>11928000000</v>
      </c>
    </row>
    <row r="31" spans="1:19" ht="18.75" x14ac:dyDescent="0.4">
      <c r="A31" s="28" t="s">
        <v>40</v>
      </c>
      <c r="C31" s="28" t="s">
        <v>142</v>
      </c>
      <c r="E31" s="16">
        <v>4156719</v>
      </c>
      <c r="G31" s="16">
        <v>2920</v>
      </c>
      <c r="I31" s="16">
        <v>0</v>
      </c>
      <c r="K31" s="16">
        <v>0</v>
      </c>
      <c r="M31" s="16">
        <v>0</v>
      </c>
      <c r="O31" s="16">
        <v>12137619480</v>
      </c>
      <c r="Q31" s="16">
        <v>0</v>
      </c>
      <c r="S31" s="16">
        <f t="shared" si="0"/>
        <v>12137619480</v>
      </c>
    </row>
    <row r="32" spans="1:19" ht="18.75" x14ac:dyDescent="0.4">
      <c r="A32" s="28" t="s">
        <v>48</v>
      </c>
      <c r="C32" s="28" t="s">
        <v>142</v>
      </c>
      <c r="E32" s="16">
        <v>40300000</v>
      </c>
      <c r="G32" s="16">
        <v>400</v>
      </c>
      <c r="I32" s="16">
        <v>0</v>
      </c>
      <c r="K32" s="16">
        <v>0</v>
      </c>
      <c r="M32" s="16">
        <v>0</v>
      </c>
      <c r="O32" s="16">
        <v>16120000000</v>
      </c>
      <c r="Q32" s="16">
        <v>0</v>
      </c>
      <c r="S32" s="16">
        <f t="shared" si="0"/>
        <v>16120000000</v>
      </c>
    </row>
    <row r="33" spans="1:19" ht="18.75" x14ac:dyDescent="0.4">
      <c r="A33" s="28" t="s">
        <v>36</v>
      </c>
      <c r="C33" s="28" t="s">
        <v>150</v>
      </c>
      <c r="E33" s="16">
        <v>20654069</v>
      </c>
      <c r="G33" s="16">
        <v>950</v>
      </c>
      <c r="I33" s="16">
        <v>0</v>
      </c>
      <c r="K33" s="16">
        <v>0</v>
      </c>
      <c r="M33" s="16">
        <v>0</v>
      </c>
      <c r="O33" s="16">
        <v>19621365550</v>
      </c>
      <c r="Q33" s="16">
        <v>0</v>
      </c>
      <c r="S33" s="16">
        <f t="shared" si="0"/>
        <v>19621365550</v>
      </c>
    </row>
    <row r="34" spans="1:19" ht="18.75" x14ac:dyDescent="0.4">
      <c r="A34" s="34" t="s">
        <v>24</v>
      </c>
      <c r="C34" s="28" t="s">
        <v>147</v>
      </c>
      <c r="E34" s="16">
        <v>585000</v>
      </c>
      <c r="G34" s="16">
        <v>37000</v>
      </c>
      <c r="I34" s="16">
        <v>0</v>
      </c>
      <c r="K34" s="16">
        <v>0</v>
      </c>
      <c r="M34" s="16">
        <v>0</v>
      </c>
      <c r="O34" s="20">
        <v>21645000000</v>
      </c>
      <c r="Q34" s="20">
        <v>0</v>
      </c>
      <c r="S34" s="16">
        <f t="shared" si="0"/>
        <v>21645000000</v>
      </c>
    </row>
    <row r="35" spans="1:19" ht="21" x14ac:dyDescent="0.4">
      <c r="A35" s="35" t="s">
        <v>63</v>
      </c>
      <c r="C35" s="16"/>
      <c r="E35" s="16"/>
      <c r="G35" s="16"/>
      <c r="I35" s="16"/>
      <c r="K35" s="16"/>
      <c r="M35" s="16"/>
      <c r="O35" s="24">
        <f>SUM(O8:O34)</f>
        <v>159565647658</v>
      </c>
      <c r="Q35" s="24">
        <v>116241526</v>
      </c>
      <c r="S35" s="36">
        <f>SUM(S8:S34)</f>
        <v>159449406132</v>
      </c>
    </row>
    <row r="36" spans="1:19" x14ac:dyDescent="0.4">
      <c r="S36" s="26"/>
    </row>
    <row r="37" spans="1:19" x14ac:dyDescent="0.4">
      <c r="O37" s="26"/>
    </row>
  </sheetData>
  <sortState xmlns:xlrd2="http://schemas.microsoft.com/office/spreadsheetml/2017/richdata2" ref="A8:S34">
    <sortCondition ref="O8:O34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8"/>
  <sheetViews>
    <sheetView rightToLeft="1" zoomScaleNormal="100" zoomScaleSheetLayoutView="85" workbookViewId="0">
      <selection sqref="A1:XFD1048576"/>
    </sheetView>
  </sheetViews>
  <sheetFormatPr defaultColWidth="9" defaultRowHeight="15.75" x14ac:dyDescent="0.4"/>
  <cols>
    <col min="1" max="1" width="23.7109375" style="2" bestFit="1" customWidth="1"/>
    <col min="2" max="2" width="1.28515625" style="2" customWidth="1"/>
    <col min="3" max="3" width="13" style="2" bestFit="1" customWidth="1"/>
    <col min="4" max="4" width="1.28515625" style="2" customWidth="1"/>
    <col min="5" max="5" width="19" style="2" bestFit="1" customWidth="1"/>
    <col min="6" max="6" width="1.28515625" style="2" customWidth="1"/>
    <col min="7" max="7" width="19" style="2" bestFit="1" customWidth="1"/>
    <col min="8" max="8" width="1.28515625" style="2" customWidth="1"/>
    <col min="9" max="9" width="20" style="2" bestFit="1" customWidth="1"/>
    <col min="10" max="10" width="1.28515625" style="2" customWidth="1"/>
    <col min="11" max="11" width="13" style="2" bestFit="1" customWidth="1"/>
    <col min="12" max="12" width="1.28515625" style="2" customWidth="1"/>
    <col min="13" max="13" width="19" style="2" bestFit="1" customWidth="1"/>
    <col min="14" max="14" width="1.28515625" style="2" customWidth="1"/>
    <col min="15" max="15" width="19" style="2" bestFit="1" customWidth="1"/>
    <col min="16" max="16" width="1.28515625" style="2" customWidth="1"/>
    <col min="17" max="17" width="17.140625" style="2" bestFit="1" customWidth="1"/>
    <col min="18" max="18" width="0.28515625" style="2" customWidth="1"/>
    <col min="19" max="16384" width="9" style="2"/>
  </cols>
  <sheetData>
    <row r="1" spans="1:17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 x14ac:dyDescent="0.4">
      <c r="A2" s="1" t="s">
        <v>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24" x14ac:dyDescent="0.4">
      <c r="A5" s="4" t="s">
        <v>164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1" x14ac:dyDescent="0.4">
      <c r="A6" s="5" t="s">
        <v>84</v>
      </c>
      <c r="C6" s="5" t="s">
        <v>96</v>
      </c>
      <c r="D6" s="5"/>
      <c r="E6" s="5"/>
      <c r="F6" s="5"/>
      <c r="G6" s="5"/>
      <c r="H6" s="5"/>
      <c r="I6" s="5"/>
      <c r="K6" s="5" t="s">
        <v>97</v>
      </c>
      <c r="L6" s="5"/>
      <c r="M6" s="5"/>
      <c r="N6" s="5"/>
      <c r="O6" s="5"/>
      <c r="P6" s="5"/>
      <c r="Q6" s="5"/>
    </row>
    <row r="7" spans="1:17" ht="42" x14ac:dyDescent="0.4">
      <c r="A7" s="5"/>
      <c r="C7" s="31" t="s">
        <v>13</v>
      </c>
      <c r="D7" s="6"/>
      <c r="E7" s="31" t="s">
        <v>15</v>
      </c>
      <c r="F7" s="6"/>
      <c r="G7" s="31" t="s">
        <v>162</v>
      </c>
      <c r="H7" s="6"/>
      <c r="I7" s="31" t="s">
        <v>165</v>
      </c>
      <c r="K7" s="31" t="s">
        <v>13</v>
      </c>
      <c r="L7" s="6"/>
      <c r="M7" s="31" t="s">
        <v>15</v>
      </c>
      <c r="N7" s="6"/>
      <c r="O7" s="31" t="s">
        <v>162</v>
      </c>
      <c r="P7" s="6"/>
      <c r="Q7" s="31" t="s">
        <v>165</v>
      </c>
    </row>
    <row r="8" spans="1:17" ht="18.75" x14ac:dyDescent="0.4">
      <c r="A8" s="27" t="s">
        <v>39</v>
      </c>
      <c r="C8" s="12">
        <v>19196000</v>
      </c>
      <c r="E8" s="12">
        <v>138152114712</v>
      </c>
      <c r="G8" s="12">
        <v>119040083772</v>
      </c>
      <c r="I8" s="12">
        <v>19112030940</v>
      </c>
      <c r="K8" s="12">
        <v>19196000</v>
      </c>
      <c r="M8" s="12">
        <v>138152114712</v>
      </c>
      <c r="O8" s="12">
        <v>105110120013</v>
      </c>
      <c r="Q8" s="12">
        <f>M8-O8</f>
        <v>33041994699</v>
      </c>
    </row>
    <row r="9" spans="1:17" ht="18.75" x14ac:dyDescent="0.4">
      <c r="A9" s="28" t="s">
        <v>57</v>
      </c>
      <c r="C9" s="16">
        <v>1373147</v>
      </c>
      <c r="E9" s="16">
        <v>16065776645</v>
      </c>
      <c r="G9" s="16">
        <v>13690717056</v>
      </c>
      <c r="I9" s="16">
        <v>2375059589</v>
      </c>
      <c r="K9" s="16">
        <v>1373147</v>
      </c>
      <c r="M9" s="16">
        <v>16065776645</v>
      </c>
      <c r="O9" s="16">
        <v>10027842137</v>
      </c>
      <c r="Q9" s="16">
        <f t="shared" ref="Q9:Q44" si="0">M9-O9</f>
        <v>6037934508</v>
      </c>
    </row>
    <row r="10" spans="1:17" ht="18.75" x14ac:dyDescent="0.4">
      <c r="A10" s="28" t="s">
        <v>40</v>
      </c>
      <c r="C10" s="16">
        <v>4540907</v>
      </c>
      <c r="E10" s="16">
        <v>105489576660</v>
      </c>
      <c r="G10" s="16">
        <v>103458326788</v>
      </c>
      <c r="I10" s="16">
        <v>2031249872</v>
      </c>
      <c r="K10" s="16">
        <v>4540907</v>
      </c>
      <c r="M10" s="16">
        <v>105489576660</v>
      </c>
      <c r="O10" s="16">
        <v>86495539455</v>
      </c>
      <c r="Q10" s="16">
        <f t="shared" si="0"/>
        <v>18994037205</v>
      </c>
    </row>
    <row r="11" spans="1:17" ht="18.75" x14ac:dyDescent="0.4">
      <c r="A11" s="28" t="s">
        <v>37</v>
      </c>
      <c r="C11" s="16">
        <v>13360388</v>
      </c>
      <c r="E11" s="16">
        <v>89778841353</v>
      </c>
      <c r="G11" s="16">
        <v>92036593281</v>
      </c>
      <c r="I11" s="16">
        <v>-2257751927</v>
      </c>
      <c r="K11" s="16">
        <v>13360388</v>
      </c>
      <c r="M11" s="16">
        <v>89778841353</v>
      </c>
      <c r="O11" s="16">
        <v>69474349246</v>
      </c>
      <c r="Q11" s="16">
        <f t="shared" si="0"/>
        <v>20304492107</v>
      </c>
    </row>
    <row r="12" spans="1:17" ht="18.75" x14ac:dyDescent="0.4">
      <c r="A12" s="28" t="s">
        <v>23</v>
      </c>
      <c r="C12" s="16">
        <v>7100000</v>
      </c>
      <c r="E12" s="16">
        <v>132050596050</v>
      </c>
      <c r="G12" s="16">
        <v>115111984050</v>
      </c>
      <c r="I12" s="16">
        <v>16938612000</v>
      </c>
      <c r="K12" s="16">
        <v>7100000</v>
      </c>
      <c r="M12" s="16">
        <v>132050596050</v>
      </c>
      <c r="O12" s="16">
        <v>85892878350</v>
      </c>
      <c r="Q12" s="16">
        <f t="shared" si="0"/>
        <v>46157717700</v>
      </c>
    </row>
    <row r="13" spans="1:17" ht="18.75" x14ac:dyDescent="0.4">
      <c r="A13" s="28" t="s">
        <v>25</v>
      </c>
      <c r="C13" s="16">
        <v>3411410</v>
      </c>
      <c r="E13" s="16">
        <v>38082189000</v>
      </c>
      <c r="G13" s="16">
        <v>38082189000</v>
      </c>
      <c r="I13" s="16">
        <v>0</v>
      </c>
      <c r="K13" s="16">
        <v>3411410</v>
      </c>
      <c r="M13" s="16">
        <v>38082189000</v>
      </c>
      <c r="O13" s="16">
        <v>42049790085</v>
      </c>
      <c r="Q13" s="16">
        <f t="shared" si="0"/>
        <v>-3967601085</v>
      </c>
    </row>
    <row r="14" spans="1:17" ht="18.75" x14ac:dyDescent="0.4">
      <c r="A14" s="28" t="s">
        <v>49</v>
      </c>
      <c r="C14" s="16">
        <v>884370</v>
      </c>
      <c r="E14" s="16">
        <v>8131748986</v>
      </c>
      <c r="G14" s="16">
        <v>6628474308</v>
      </c>
      <c r="I14" s="16">
        <v>1503274678</v>
      </c>
      <c r="K14" s="16">
        <v>884370</v>
      </c>
      <c r="M14" s="16">
        <v>8131748986</v>
      </c>
      <c r="O14" s="16">
        <v>6781803607</v>
      </c>
      <c r="Q14" s="16">
        <f t="shared" si="0"/>
        <v>1349945379</v>
      </c>
    </row>
    <row r="15" spans="1:17" ht="18.75" x14ac:dyDescent="0.4">
      <c r="A15" s="28" t="s">
        <v>58</v>
      </c>
      <c r="C15" s="16">
        <v>14200000</v>
      </c>
      <c r="E15" s="16">
        <v>90480419100</v>
      </c>
      <c r="G15" s="16">
        <v>75094513200</v>
      </c>
      <c r="I15" s="16">
        <v>15385905900</v>
      </c>
      <c r="K15" s="16">
        <v>14200000</v>
      </c>
      <c r="M15" s="16">
        <v>90480419100</v>
      </c>
      <c r="O15" s="16">
        <v>62622009300</v>
      </c>
      <c r="Q15" s="16">
        <f t="shared" si="0"/>
        <v>27858409800</v>
      </c>
    </row>
    <row r="16" spans="1:17" ht="18.75" x14ac:dyDescent="0.4">
      <c r="A16" s="28" t="s">
        <v>41</v>
      </c>
      <c r="C16" s="16">
        <v>960362</v>
      </c>
      <c r="E16" s="16">
        <v>75799038980</v>
      </c>
      <c r="G16" s="16">
        <v>57935684382</v>
      </c>
      <c r="I16" s="16">
        <v>17863354598</v>
      </c>
      <c r="K16" s="16">
        <v>960362</v>
      </c>
      <c r="M16" s="16">
        <v>75799038980</v>
      </c>
      <c r="O16" s="16">
        <v>44181617865</v>
      </c>
      <c r="Q16" s="16">
        <f t="shared" si="0"/>
        <v>31617421115</v>
      </c>
    </row>
    <row r="17" spans="1:17" ht="18.75" x14ac:dyDescent="0.4">
      <c r="A17" s="28" t="s">
        <v>33</v>
      </c>
      <c r="C17" s="16">
        <v>1714475</v>
      </c>
      <c r="E17" s="16">
        <v>58439551130</v>
      </c>
      <c r="G17" s="16">
        <v>51361761434</v>
      </c>
      <c r="I17" s="16">
        <v>7077789696</v>
      </c>
      <c r="K17" s="16">
        <v>1714475</v>
      </c>
      <c r="M17" s="16">
        <v>58439551130</v>
      </c>
      <c r="O17" s="16">
        <v>51508213756</v>
      </c>
      <c r="Q17" s="16">
        <f t="shared" si="0"/>
        <v>6931337374</v>
      </c>
    </row>
    <row r="18" spans="1:17" ht="18.75" x14ac:dyDescent="0.4">
      <c r="A18" s="28" t="s">
        <v>27</v>
      </c>
      <c r="C18" s="16">
        <v>19350000</v>
      </c>
      <c r="E18" s="16">
        <v>117909737775</v>
      </c>
      <c r="G18" s="16">
        <v>108149663052</v>
      </c>
      <c r="I18" s="16">
        <v>9760074723</v>
      </c>
      <c r="K18" s="16">
        <v>19350000</v>
      </c>
      <c r="M18" s="16">
        <v>117909737775</v>
      </c>
      <c r="O18" s="16">
        <v>104053216992</v>
      </c>
      <c r="Q18" s="16">
        <f t="shared" si="0"/>
        <v>13856520783</v>
      </c>
    </row>
    <row r="19" spans="1:17" ht="18.75" x14ac:dyDescent="0.4">
      <c r="A19" s="28" t="s">
        <v>55</v>
      </c>
      <c r="C19" s="16">
        <v>13000000</v>
      </c>
      <c r="E19" s="16">
        <v>106870315500</v>
      </c>
      <c r="G19" s="16">
        <v>100021311000</v>
      </c>
      <c r="I19" s="16">
        <v>6849004500</v>
      </c>
      <c r="K19" s="16">
        <v>13000000</v>
      </c>
      <c r="M19" s="16">
        <v>106870315500</v>
      </c>
      <c r="O19" s="16">
        <v>88649379004</v>
      </c>
      <c r="Q19" s="16">
        <f t="shared" si="0"/>
        <v>18220936496</v>
      </c>
    </row>
    <row r="20" spans="1:17" ht="18.75" x14ac:dyDescent="0.4">
      <c r="A20" s="28" t="s">
        <v>119</v>
      </c>
      <c r="C20" s="16">
        <v>14418</v>
      </c>
      <c r="E20" s="16">
        <v>100594888207</v>
      </c>
      <c r="G20" s="16">
        <v>95336160120</v>
      </c>
      <c r="I20" s="16">
        <v>5258728087</v>
      </c>
      <c r="K20" s="16">
        <v>14418</v>
      </c>
      <c r="M20" s="16">
        <v>100594888207</v>
      </c>
      <c r="O20" s="16">
        <v>67320202899</v>
      </c>
      <c r="Q20" s="16">
        <f t="shared" si="0"/>
        <v>33274685308</v>
      </c>
    </row>
    <row r="21" spans="1:17" ht="18.75" x14ac:dyDescent="0.4">
      <c r="A21" s="28" t="s">
        <v>45</v>
      </c>
      <c r="C21" s="16">
        <v>4623249</v>
      </c>
      <c r="E21" s="16">
        <v>30653590258</v>
      </c>
      <c r="G21" s="16">
        <v>28171890297</v>
      </c>
      <c r="I21" s="16">
        <v>2481699961</v>
      </c>
      <c r="K21" s="16">
        <v>4623249</v>
      </c>
      <c r="M21" s="16">
        <v>30653590258</v>
      </c>
      <c r="O21" s="16">
        <v>19259079925</v>
      </c>
      <c r="Q21" s="16">
        <f t="shared" si="0"/>
        <v>11394510333</v>
      </c>
    </row>
    <row r="22" spans="1:17" ht="18.75" x14ac:dyDescent="0.4">
      <c r="A22" s="28" t="s">
        <v>43</v>
      </c>
      <c r="C22" s="16">
        <v>11400000</v>
      </c>
      <c r="E22" s="16">
        <v>74565678600</v>
      </c>
      <c r="G22" s="16">
        <v>61193718000</v>
      </c>
      <c r="I22" s="16">
        <v>13371960600</v>
      </c>
      <c r="K22" s="16">
        <v>11400000</v>
      </c>
      <c r="M22" s="16">
        <v>74565678600</v>
      </c>
      <c r="O22" s="16">
        <v>55184289817</v>
      </c>
      <c r="Q22" s="16">
        <f t="shared" si="0"/>
        <v>19381388783</v>
      </c>
    </row>
    <row r="23" spans="1:17" ht="18.75" x14ac:dyDescent="0.4">
      <c r="A23" s="28" t="s">
        <v>32</v>
      </c>
      <c r="C23" s="16">
        <v>450362</v>
      </c>
      <c r="E23" s="16">
        <v>17544671143</v>
      </c>
      <c r="G23" s="16">
        <v>16141124347</v>
      </c>
      <c r="I23" s="16">
        <v>1403546796</v>
      </c>
      <c r="K23" s="16">
        <v>450362</v>
      </c>
      <c r="M23" s="16">
        <v>17544671143</v>
      </c>
      <c r="O23" s="16">
        <v>10498151009</v>
      </c>
      <c r="Q23" s="16">
        <f t="shared" si="0"/>
        <v>7046520134</v>
      </c>
    </row>
    <row r="24" spans="1:17" ht="18.75" x14ac:dyDescent="0.4">
      <c r="A24" s="28" t="s">
        <v>50</v>
      </c>
      <c r="C24" s="16">
        <v>39100000</v>
      </c>
      <c r="E24" s="16">
        <v>73692505080</v>
      </c>
      <c r="G24" s="16">
        <v>61488155610</v>
      </c>
      <c r="I24" s="16">
        <v>12204349470</v>
      </c>
      <c r="K24" s="16">
        <v>39100000</v>
      </c>
      <c r="M24" s="16">
        <v>73692505080</v>
      </c>
      <c r="O24" s="16">
        <v>49519225172</v>
      </c>
      <c r="Q24" s="16">
        <f t="shared" si="0"/>
        <v>24173279908</v>
      </c>
    </row>
    <row r="25" spans="1:17" ht="18.75" x14ac:dyDescent="0.4">
      <c r="A25" s="28" t="s">
        <v>54</v>
      </c>
      <c r="C25" s="16">
        <v>3486088</v>
      </c>
      <c r="E25" s="16">
        <v>66326718160</v>
      </c>
      <c r="G25" s="16">
        <v>46824754199</v>
      </c>
      <c r="I25" s="16">
        <v>19501963961</v>
      </c>
      <c r="K25" s="16">
        <v>3486088</v>
      </c>
      <c r="M25" s="16">
        <v>66326718160</v>
      </c>
      <c r="O25" s="16">
        <v>41516988406</v>
      </c>
      <c r="Q25" s="16">
        <f t="shared" si="0"/>
        <v>24809729754</v>
      </c>
    </row>
    <row r="26" spans="1:17" ht="18.75" x14ac:dyDescent="0.4">
      <c r="A26" s="28" t="s">
        <v>42</v>
      </c>
      <c r="C26" s="16">
        <v>711458</v>
      </c>
      <c r="E26" s="16">
        <v>68233051106</v>
      </c>
      <c r="G26" s="16">
        <v>54534472830</v>
      </c>
      <c r="I26" s="16">
        <v>13698578276</v>
      </c>
      <c r="K26" s="16">
        <v>711458</v>
      </c>
      <c r="M26" s="16">
        <v>68233051106</v>
      </c>
      <c r="O26" s="16">
        <v>48714893547</v>
      </c>
      <c r="Q26" s="16">
        <f t="shared" si="0"/>
        <v>19518157559</v>
      </c>
    </row>
    <row r="27" spans="1:17" ht="18.75" x14ac:dyDescent="0.4">
      <c r="A27" s="28" t="s">
        <v>47</v>
      </c>
      <c r="C27" s="16">
        <v>6071320</v>
      </c>
      <c r="E27" s="16">
        <v>17152026025</v>
      </c>
      <c r="G27" s="16">
        <v>19704913784</v>
      </c>
      <c r="I27" s="16">
        <v>-2552887758</v>
      </c>
      <c r="K27" s="16">
        <v>6071320</v>
      </c>
      <c r="M27" s="16">
        <v>17152026025</v>
      </c>
      <c r="O27" s="16">
        <v>19944563566</v>
      </c>
      <c r="Q27" s="16">
        <f t="shared" si="0"/>
        <v>-2792537541</v>
      </c>
    </row>
    <row r="28" spans="1:17" ht="18.75" x14ac:dyDescent="0.4">
      <c r="A28" s="28" t="s">
        <v>38</v>
      </c>
      <c r="C28" s="16">
        <v>900000</v>
      </c>
      <c r="E28" s="16">
        <v>42415119450</v>
      </c>
      <c r="G28" s="16">
        <v>40509525600</v>
      </c>
      <c r="I28" s="16">
        <v>1905593850</v>
      </c>
      <c r="K28" s="16">
        <v>900000</v>
      </c>
      <c r="M28" s="16">
        <v>42415119450</v>
      </c>
      <c r="O28" s="16">
        <v>29979553950</v>
      </c>
      <c r="Q28" s="16">
        <f t="shared" si="0"/>
        <v>12435565500</v>
      </c>
    </row>
    <row r="29" spans="1:17" ht="18.75" x14ac:dyDescent="0.4">
      <c r="A29" s="28" t="s">
        <v>19</v>
      </c>
      <c r="C29" s="16">
        <v>26179185</v>
      </c>
      <c r="E29" s="16">
        <v>50433385729</v>
      </c>
      <c r="G29" s="16">
        <v>73879944808</v>
      </c>
      <c r="I29" s="16">
        <v>-23446559078</v>
      </c>
      <c r="K29" s="16">
        <v>26179185</v>
      </c>
      <c r="M29" s="16">
        <v>50433385729</v>
      </c>
      <c r="O29" s="16">
        <v>31455216156</v>
      </c>
      <c r="Q29" s="16">
        <f t="shared" si="0"/>
        <v>18978169573</v>
      </c>
    </row>
    <row r="30" spans="1:17" ht="18.75" x14ac:dyDescent="0.4">
      <c r="A30" s="28" t="s">
        <v>36</v>
      </c>
      <c r="C30" s="16">
        <v>20246234</v>
      </c>
      <c r="E30" s="16">
        <v>240301680757</v>
      </c>
      <c r="G30" s="16">
        <v>229350647114</v>
      </c>
      <c r="I30" s="16">
        <v>10951033643</v>
      </c>
      <c r="K30" s="16">
        <v>20246234</v>
      </c>
      <c r="M30" s="16">
        <v>240301680757</v>
      </c>
      <c r="O30" s="16">
        <v>162213697386</v>
      </c>
      <c r="Q30" s="16">
        <f t="shared" si="0"/>
        <v>78087983371</v>
      </c>
    </row>
    <row r="31" spans="1:17" ht="18.75" x14ac:dyDescent="0.4">
      <c r="A31" s="28" t="s">
        <v>46</v>
      </c>
      <c r="C31" s="16">
        <v>3434904</v>
      </c>
      <c r="E31" s="16">
        <v>43500300932</v>
      </c>
      <c r="G31" s="16">
        <v>43500300932</v>
      </c>
      <c r="I31" s="16">
        <v>0</v>
      </c>
      <c r="K31" s="16">
        <v>3434904</v>
      </c>
      <c r="M31" s="16">
        <v>43500300932</v>
      </c>
      <c r="O31" s="16">
        <v>35702008331</v>
      </c>
      <c r="Q31" s="16">
        <f t="shared" si="0"/>
        <v>7798292601</v>
      </c>
    </row>
    <row r="32" spans="1:17" ht="18.75" x14ac:dyDescent="0.4">
      <c r="A32" s="28" t="s">
        <v>48</v>
      </c>
      <c r="C32" s="16">
        <v>40300000</v>
      </c>
      <c r="E32" s="16">
        <v>227141419050</v>
      </c>
      <c r="G32" s="16">
        <v>229144429800</v>
      </c>
      <c r="I32" s="16">
        <v>-2003010750</v>
      </c>
      <c r="K32" s="16">
        <v>40300000</v>
      </c>
      <c r="M32" s="16">
        <v>227141419050</v>
      </c>
      <c r="O32" s="16">
        <v>188202890080</v>
      </c>
      <c r="Q32" s="16">
        <f t="shared" si="0"/>
        <v>38938528970</v>
      </c>
    </row>
    <row r="33" spans="1:17" ht="18.75" x14ac:dyDescent="0.4">
      <c r="A33" s="28" t="s">
        <v>30</v>
      </c>
      <c r="C33" s="16">
        <v>1000000</v>
      </c>
      <c r="E33" s="16">
        <v>7127338500</v>
      </c>
      <c r="G33" s="16">
        <v>7396540562</v>
      </c>
      <c r="I33" s="16">
        <v>-269202062</v>
      </c>
      <c r="K33" s="16">
        <v>1000000</v>
      </c>
      <c r="M33" s="16">
        <v>7127338500</v>
      </c>
      <c r="O33" s="16">
        <v>5685157442</v>
      </c>
      <c r="Q33" s="16">
        <f t="shared" si="0"/>
        <v>1442181058</v>
      </c>
    </row>
    <row r="34" spans="1:17" ht="18.75" x14ac:dyDescent="0.4">
      <c r="A34" s="28" t="s">
        <v>24</v>
      </c>
      <c r="C34" s="16">
        <v>585000</v>
      </c>
      <c r="E34" s="16">
        <v>120136061857</v>
      </c>
      <c r="G34" s="16">
        <v>120136061857</v>
      </c>
      <c r="I34" s="16">
        <v>0</v>
      </c>
      <c r="K34" s="16">
        <v>585000</v>
      </c>
      <c r="M34" s="16">
        <v>120136061857</v>
      </c>
      <c r="O34" s="16">
        <v>81715085010</v>
      </c>
      <c r="Q34" s="16">
        <f t="shared" si="0"/>
        <v>38420976847</v>
      </c>
    </row>
    <row r="35" spans="1:17" ht="18.75" x14ac:dyDescent="0.4">
      <c r="A35" s="28" t="s">
        <v>28</v>
      </c>
      <c r="C35" s="16">
        <v>10366116</v>
      </c>
      <c r="E35" s="16">
        <v>73573684533</v>
      </c>
      <c r="G35" s="16">
        <v>65346720761</v>
      </c>
      <c r="I35" s="16">
        <v>8226963772</v>
      </c>
      <c r="K35" s="16">
        <v>10366116</v>
      </c>
      <c r="M35" s="16">
        <v>73573684533</v>
      </c>
      <c r="O35" s="16">
        <v>50364697106</v>
      </c>
      <c r="Q35" s="16">
        <f t="shared" si="0"/>
        <v>23208987427</v>
      </c>
    </row>
    <row r="36" spans="1:17" ht="18.75" x14ac:dyDescent="0.4">
      <c r="A36" s="28" t="s">
        <v>52</v>
      </c>
      <c r="C36" s="16">
        <v>29278651</v>
      </c>
      <c r="E36" s="16">
        <v>60682763710</v>
      </c>
      <c r="G36" s="16">
        <v>57120897306</v>
      </c>
      <c r="I36" s="16">
        <v>3561866404</v>
      </c>
      <c r="K36" s="16">
        <v>29278651</v>
      </c>
      <c r="M36" s="16">
        <v>60682763710</v>
      </c>
      <c r="O36" s="16">
        <v>57260713540</v>
      </c>
      <c r="Q36" s="16">
        <f t="shared" si="0"/>
        <v>3422050170</v>
      </c>
    </row>
    <row r="37" spans="1:17" ht="18.75" x14ac:dyDescent="0.4">
      <c r="A37" s="28" t="s">
        <v>44</v>
      </c>
      <c r="C37" s="16">
        <v>5949350</v>
      </c>
      <c r="E37" s="16">
        <v>16505838266</v>
      </c>
      <c r="G37" s="16">
        <v>17414894356</v>
      </c>
      <c r="I37" s="16">
        <v>-909056089</v>
      </c>
      <c r="K37" s="16">
        <v>5949350</v>
      </c>
      <c r="M37" s="16">
        <v>16505838266</v>
      </c>
      <c r="O37" s="16">
        <v>13922507660</v>
      </c>
      <c r="Q37" s="16">
        <f t="shared" si="0"/>
        <v>2583330606</v>
      </c>
    </row>
    <row r="38" spans="1:17" ht="18.75" x14ac:dyDescent="0.4">
      <c r="A38" s="28" t="s">
        <v>26</v>
      </c>
      <c r="C38" s="16">
        <v>360000</v>
      </c>
      <c r="E38" s="16">
        <v>78141872880</v>
      </c>
      <c r="G38" s="16">
        <v>78141872880</v>
      </c>
      <c r="I38" s="16">
        <v>0</v>
      </c>
      <c r="K38" s="16">
        <v>360000</v>
      </c>
      <c r="M38" s="16">
        <v>78141872880</v>
      </c>
      <c r="O38" s="16">
        <v>58348746901</v>
      </c>
      <c r="Q38" s="16">
        <f t="shared" si="0"/>
        <v>19793125979</v>
      </c>
    </row>
    <row r="39" spans="1:17" ht="18.75" x14ac:dyDescent="0.4">
      <c r="A39" s="28" t="s">
        <v>62</v>
      </c>
      <c r="C39" s="16">
        <v>450000</v>
      </c>
      <c r="E39" s="16">
        <v>4034848950</v>
      </c>
      <c r="G39" s="16">
        <v>3098811168</v>
      </c>
      <c r="I39" s="16">
        <v>936037782</v>
      </c>
      <c r="K39" s="16">
        <v>450000</v>
      </c>
      <c r="M39" s="16">
        <v>4034848950</v>
      </c>
      <c r="O39" s="16">
        <v>3098811168</v>
      </c>
      <c r="Q39" s="16">
        <f t="shared" si="0"/>
        <v>936037782</v>
      </c>
    </row>
    <row r="40" spans="1:17" ht="18.75" x14ac:dyDescent="0.4">
      <c r="A40" s="28" t="s">
        <v>56</v>
      </c>
      <c r="C40" s="16">
        <v>3734807</v>
      </c>
      <c r="E40" s="16">
        <v>62000167802</v>
      </c>
      <c r="G40" s="16">
        <v>60032497806</v>
      </c>
      <c r="I40" s="16">
        <v>1967669996</v>
      </c>
      <c r="K40" s="16">
        <v>3734807</v>
      </c>
      <c r="M40" s="16">
        <v>62000167802</v>
      </c>
      <c r="O40" s="16">
        <v>52879887280</v>
      </c>
      <c r="Q40" s="16">
        <f t="shared" si="0"/>
        <v>9120280522</v>
      </c>
    </row>
    <row r="41" spans="1:17" ht="18.75" x14ac:dyDescent="0.4">
      <c r="A41" s="28" t="s">
        <v>60</v>
      </c>
      <c r="C41" s="16">
        <v>6980000</v>
      </c>
      <c r="E41" s="16">
        <v>83955474900</v>
      </c>
      <c r="G41" s="16">
        <v>71882538840</v>
      </c>
      <c r="I41" s="16">
        <v>12072936060</v>
      </c>
      <c r="K41" s="16">
        <v>6980000</v>
      </c>
      <c r="M41" s="16">
        <v>83955474900</v>
      </c>
      <c r="O41" s="16">
        <v>51622209362</v>
      </c>
      <c r="Q41" s="16">
        <f t="shared" si="0"/>
        <v>32333265538</v>
      </c>
    </row>
    <row r="42" spans="1:17" ht="18.75" x14ac:dyDescent="0.4">
      <c r="A42" s="28" t="s">
        <v>51</v>
      </c>
      <c r="C42" s="16">
        <v>13200000</v>
      </c>
      <c r="E42" s="16">
        <v>51318030060</v>
      </c>
      <c r="G42" s="16">
        <v>47840843160</v>
      </c>
      <c r="I42" s="16">
        <v>3477186900</v>
      </c>
      <c r="K42" s="16">
        <v>13200000</v>
      </c>
      <c r="M42" s="16">
        <v>51318030060</v>
      </c>
      <c r="O42" s="16">
        <v>35060541021</v>
      </c>
      <c r="Q42" s="16">
        <f t="shared" si="0"/>
        <v>16257489039</v>
      </c>
    </row>
    <row r="43" spans="1:17" ht="18.75" x14ac:dyDescent="0.4">
      <c r="A43" s="28" t="s">
        <v>59</v>
      </c>
      <c r="C43" s="16">
        <v>250000</v>
      </c>
      <c r="E43" s="16">
        <v>4331572875</v>
      </c>
      <c r="G43" s="16">
        <v>5752627650</v>
      </c>
      <c r="I43" s="16">
        <v>-1421054775</v>
      </c>
      <c r="K43" s="16">
        <v>250000</v>
      </c>
      <c r="M43" s="16">
        <v>4331572875</v>
      </c>
      <c r="O43" s="16">
        <v>3328019100</v>
      </c>
      <c r="Q43" s="16">
        <f t="shared" si="0"/>
        <v>1003553775</v>
      </c>
    </row>
    <row r="44" spans="1:17" ht="18.75" x14ac:dyDescent="0.4">
      <c r="A44" s="28" t="s">
        <v>61</v>
      </c>
      <c r="C44" s="16">
        <v>3076174</v>
      </c>
      <c r="E44" s="16">
        <v>30395235401</v>
      </c>
      <c r="G44" s="16">
        <v>32384559552</v>
      </c>
      <c r="I44" s="16">
        <v>-1989324150</v>
      </c>
      <c r="K44" s="16">
        <v>3076174</v>
      </c>
      <c r="M44" s="16">
        <v>30395235401</v>
      </c>
      <c r="O44" s="16">
        <v>32384559552</v>
      </c>
      <c r="Q44" s="16">
        <f t="shared" si="0"/>
        <v>-1989324151</v>
      </c>
    </row>
    <row r="45" spans="1:17" ht="18.75" x14ac:dyDescent="0.4">
      <c r="A45" s="34" t="s">
        <v>29</v>
      </c>
      <c r="C45" s="20">
        <v>2000792</v>
      </c>
      <c r="E45" s="20">
        <v>39181079565</v>
      </c>
      <c r="G45" s="20">
        <v>33990083745</v>
      </c>
      <c r="I45" s="20">
        <v>5190995820</v>
      </c>
      <c r="K45" s="20">
        <v>2000792</v>
      </c>
      <c r="M45" s="20">
        <v>39181079565</v>
      </c>
      <c r="O45" s="20">
        <f>25716312634</f>
        <v>25716312634</v>
      </c>
      <c r="Q45" s="16">
        <f>M45-O45</f>
        <v>13464766931</v>
      </c>
    </row>
    <row r="46" spans="1:17" ht="21.75" thickBot="1" x14ac:dyDescent="0.45">
      <c r="A46" s="35" t="s">
        <v>63</v>
      </c>
      <c r="C46" s="24">
        <v>333239167</v>
      </c>
      <c r="E46" s="24">
        <v>2661188909687</v>
      </c>
      <c r="G46" s="24">
        <v>2480930288407</v>
      </c>
      <c r="I46" s="24">
        <v>180258621285</v>
      </c>
      <c r="K46" s="24">
        <v>333239167</v>
      </c>
      <c r="M46" s="24">
        <v>2661188909687</v>
      </c>
      <c r="O46" s="24">
        <v>1987744767830</v>
      </c>
      <c r="Q46" s="24">
        <f>SUM(Q8:Q45)</f>
        <v>673444141857</v>
      </c>
    </row>
    <row r="47" spans="1:17" ht="16.5" thickTop="1" x14ac:dyDescent="0.4">
      <c r="Q47" s="26"/>
    </row>
    <row r="48" spans="1:17" x14ac:dyDescent="0.4">
      <c r="Q48" s="2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2"/>
  <sheetViews>
    <sheetView rightToLeft="1" view="pageBreakPreview" zoomScaleNormal="100" zoomScaleSheetLayoutView="100" workbookViewId="0">
      <selection sqref="A1:XFD1048576"/>
    </sheetView>
  </sheetViews>
  <sheetFormatPr defaultColWidth="9" defaultRowHeight="15.75" x14ac:dyDescent="0.4"/>
  <cols>
    <col min="1" max="1" width="29.5703125" style="2" bestFit="1" customWidth="1"/>
    <col min="2" max="2" width="1.28515625" style="2" customWidth="1"/>
    <col min="3" max="3" width="13" style="2" bestFit="1" customWidth="1"/>
    <col min="4" max="4" width="1.28515625" style="2" customWidth="1"/>
    <col min="5" max="5" width="17.140625" style="2" bestFit="1" customWidth="1"/>
    <col min="6" max="6" width="1.28515625" style="2" customWidth="1"/>
    <col min="7" max="7" width="17.140625" style="2" bestFit="1" customWidth="1"/>
    <col min="8" max="8" width="1.28515625" style="2" customWidth="1"/>
    <col min="9" max="9" width="16" style="2" bestFit="1" customWidth="1"/>
    <col min="10" max="10" width="1.28515625" style="2" customWidth="1"/>
    <col min="11" max="11" width="13" style="2" bestFit="1" customWidth="1"/>
    <col min="12" max="12" width="1.28515625" style="2" customWidth="1"/>
    <col min="13" max="13" width="17.140625" style="2" bestFit="1" customWidth="1"/>
    <col min="14" max="14" width="1.28515625" style="2" customWidth="1"/>
    <col min="15" max="15" width="17.140625" style="2" bestFit="1" customWidth="1"/>
    <col min="16" max="16" width="1.28515625" style="2" customWidth="1"/>
    <col min="17" max="17" width="20" style="2" customWidth="1"/>
    <col min="18" max="18" width="1.28515625" style="2" customWidth="1"/>
    <col min="19" max="19" width="0.28515625" style="2" customWidth="1"/>
    <col min="20" max="16384" width="9" style="2"/>
  </cols>
  <sheetData>
    <row r="1" spans="1:18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5.5" x14ac:dyDescent="0.4">
      <c r="A2" s="1" t="s">
        <v>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1:18" ht="24" x14ac:dyDescent="0.4">
      <c r="A5" s="4" t="s">
        <v>160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1" x14ac:dyDescent="0.4">
      <c r="A6" s="5" t="s">
        <v>84</v>
      </c>
      <c r="C6" s="5" t="s">
        <v>96</v>
      </c>
      <c r="D6" s="5"/>
      <c r="E6" s="5"/>
      <c r="F6" s="5"/>
      <c r="G6" s="5"/>
      <c r="H6" s="5"/>
      <c r="I6" s="5"/>
      <c r="K6" s="5" t="s">
        <v>97</v>
      </c>
      <c r="L6" s="5"/>
      <c r="M6" s="5"/>
      <c r="N6" s="5"/>
      <c r="O6" s="5"/>
      <c r="P6" s="5"/>
      <c r="Q6" s="5"/>
      <c r="R6" s="5"/>
    </row>
    <row r="7" spans="1:18" ht="42" x14ac:dyDescent="0.4">
      <c r="A7" s="5"/>
      <c r="C7" s="31" t="s">
        <v>13</v>
      </c>
      <c r="D7" s="6"/>
      <c r="E7" s="31" t="s">
        <v>161</v>
      </c>
      <c r="F7" s="6"/>
      <c r="G7" s="31" t="s">
        <v>162</v>
      </c>
      <c r="H7" s="6"/>
      <c r="I7" s="31" t="s">
        <v>163</v>
      </c>
      <c r="K7" s="31" t="s">
        <v>13</v>
      </c>
      <c r="L7" s="6"/>
      <c r="M7" s="31" t="s">
        <v>161</v>
      </c>
      <c r="N7" s="6"/>
      <c r="O7" s="31" t="s">
        <v>162</v>
      </c>
      <c r="P7" s="6"/>
      <c r="Q7" s="37" t="s">
        <v>163</v>
      </c>
      <c r="R7" s="37"/>
    </row>
    <row r="8" spans="1:18" ht="18.75" x14ac:dyDescent="0.4">
      <c r="A8" s="27" t="s">
        <v>22</v>
      </c>
      <c r="C8" s="12">
        <v>500000</v>
      </c>
      <c r="E8" s="12">
        <v>19826307217</v>
      </c>
      <c r="G8" s="12">
        <v>16352122438</v>
      </c>
      <c r="I8" s="12">
        <v>3474184779</v>
      </c>
      <c r="K8" s="12">
        <v>1596219</v>
      </c>
      <c r="M8" s="12">
        <v>60576086049</v>
      </c>
      <c r="O8" s="12">
        <v>52203137253</v>
      </c>
      <c r="Q8" s="11">
        <v>8372948796</v>
      </c>
      <c r="R8" s="11"/>
    </row>
    <row r="9" spans="1:18" ht="18.75" x14ac:dyDescent="0.4">
      <c r="A9" s="28" t="s">
        <v>19</v>
      </c>
      <c r="C9" s="16">
        <v>40477827</v>
      </c>
      <c r="E9" s="16">
        <v>73579999296</v>
      </c>
      <c r="G9" s="16">
        <v>48635539929</v>
      </c>
      <c r="I9" s="16">
        <v>24944459367</v>
      </c>
      <c r="K9" s="16">
        <v>46250608</v>
      </c>
      <c r="M9" s="16">
        <v>83597609327</v>
      </c>
      <c r="O9" s="16">
        <v>58172815502</v>
      </c>
      <c r="Q9" s="15">
        <v>25424793825</v>
      </c>
      <c r="R9" s="15"/>
    </row>
    <row r="10" spans="1:18" ht="18.75" x14ac:dyDescent="0.4">
      <c r="A10" s="28" t="s">
        <v>36</v>
      </c>
      <c r="C10" s="16">
        <v>407835</v>
      </c>
      <c r="E10" s="16">
        <v>5179364695</v>
      </c>
      <c r="G10" s="16">
        <v>3267591575</v>
      </c>
      <c r="I10" s="16">
        <v>1911773120</v>
      </c>
      <c r="K10" s="16">
        <v>2124733</v>
      </c>
      <c r="M10" s="16">
        <v>19974859395</v>
      </c>
      <c r="O10" s="16">
        <v>17023452174</v>
      </c>
      <c r="Q10" s="15">
        <v>2951407221</v>
      </c>
      <c r="R10" s="15"/>
    </row>
    <row r="11" spans="1:18" ht="18.75" x14ac:dyDescent="0.4">
      <c r="A11" s="28" t="s">
        <v>54</v>
      </c>
      <c r="C11" s="16">
        <v>1</v>
      </c>
      <c r="E11" s="16">
        <v>1</v>
      </c>
      <c r="G11" s="16">
        <v>11909</v>
      </c>
      <c r="I11" s="16">
        <v>-11908</v>
      </c>
      <c r="K11" s="16">
        <v>321860</v>
      </c>
      <c r="M11" s="16">
        <v>6580527046</v>
      </c>
      <c r="O11" s="16">
        <v>6917199737</v>
      </c>
      <c r="Q11" s="15">
        <v>-336672691</v>
      </c>
      <c r="R11" s="15"/>
    </row>
    <row r="12" spans="1:18" ht="18.75" x14ac:dyDescent="0.4">
      <c r="A12" s="28" t="s">
        <v>21</v>
      </c>
      <c r="C12" s="16">
        <v>10217646</v>
      </c>
      <c r="E12" s="16">
        <v>53628173316</v>
      </c>
      <c r="G12" s="16">
        <v>53072727124</v>
      </c>
      <c r="I12" s="16">
        <v>555446192</v>
      </c>
      <c r="K12" s="16">
        <v>10225850</v>
      </c>
      <c r="M12" s="16">
        <v>53743242998</v>
      </c>
      <c r="O12" s="16">
        <v>53183800759</v>
      </c>
      <c r="Q12" s="15">
        <v>559442239</v>
      </c>
      <c r="R12" s="15"/>
    </row>
    <row r="13" spans="1:18" ht="18.75" x14ac:dyDescent="0.4">
      <c r="A13" s="28" t="s">
        <v>35</v>
      </c>
      <c r="C13" s="16">
        <v>18700000</v>
      </c>
      <c r="E13" s="16">
        <v>26842133576</v>
      </c>
      <c r="G13" s="16">
        <v>19127808259</v>
      </c>
      <c r="I13" s="16">
        <v>7714325317</v>
      </c>
      <c r="K13" s="16">
        <v>40000000</v>
      </c>
      <c r="M13" s="16">
        <v>53334094584</v>
      </c>
      <c r="O13" s="16">
        <v>40915098004</v>
      </c>
      <c r="Q13" s="15">
        <v>12418996580</v>
      </c>
      <c r="R13" s="15"/>
    </row>
    <row r="14" spans="1:18" ht="18.75" x14ac:dyDescent="0.4">
      <c r="A14" s="28" t="s">
        <v>59</v>
      </c>
      <c r="C14" s="16">
        <v>250000</v>
      </c>
      <c r="E14" s="16">
        <v>4657659582</v>
      </c>
      <c r="G14" s="16">
        <v>3328019100</v>
      </c>
      <c r="I14" s="16">
        <v>1329640482</v>
      </c>
      <c r="K14" s="16">
        <v>250000</v>
      </c>
      <c r="M14" s="16">
        <v>4657659582</v>
      </c>
      <c r="O14" s="16">
        <v>3328019100</v>
      </c>
      <c r="Q14" s="15">
        <v>1329640482</v>
      </c>
      <c r="R14" s="15"/>
    </row>
    <row r="15" spans="1:18" ht="18.75" x14ac:dyDescent="0.4">
      <c r="A15" s="28" t="s">
        <v>34</v>
      </c>
      <c r="C15" s="16">
        <v>14000000</v>
      </c>
      <c r="E15" s="16">
        <v>42843795705</v>
      </c>
      <c r="G15" s="16">
        <v>33664497300</v>
      </c>
      <c r="I15" s="16">
        <v>9179298405</v>
      </c>
      <c r="K15" s="16">
        <v>14000000</v>
      </c>
      <c r="M15" s="16">
        <v>42843795705</v>
      </c>
      <c r="O15" s="16">
        <v>33664497300</v>
      </c>
      <c r="Q15" s="15">
        <v>9179298405</v>
      </c>
      <c r="R15" s="15"/>
    </row>
    <row r="16" spans="1:18" ht="18.75" x14ac:dyDescent="0.4">
      <c r="A16" s="28" t="s">
        <v>20</v>
      </c>
      <c r="C16" s="16">
        <v>20234000</v>
      </c>
      <c r="E16" s="16">
        <v>48133677929</v>
      </c>
      <c r="G16" s="16">
        <v>45496980618</v>
      </c>
      <c r="I16" s="16">
        <v>2636697311</v>
      </c>
      <c r="K16" s="16">
        <v>20234000</v>
      </c>
      <c r="M16" s="16">
        <v>48133677929</v>
      </c>
      <c r="O16" s="16">
        <v>45496980618</v>
      </c>
      <c r="Q16" s="15">
        <v>2636697311</v>
      </c>
      <c r="R16" s="15"/>
    </row>
    <row r="17" spans="1:18" ht="18.75" x14ac:dyDescent="0.4">
      <c r="A17" s="28" t="s">
        <v>32</v>
      </c>
      <c r="C17" s="16">
        <v>274638</v>
      </c>
      <c r="E17" s="16">
        <v>8745012637</v>
      </c>
      <c r="G17" s="16">
        <v>6401941553</v>
      </c>
      <c r="I17" s="16">
        <v>2343071084</v>
      </c>
      <c r="K17" s="16">
        <v>274638</v>
      </c>
      <c r="M17" s="16">
        <v>8745012637</v>
      </c>
      <c r="O17" s="16">
        <v>6401941553</v>
      </c>
      <c r="Q17" s="15">
        <v>2343071084</v>
      </c>
      <c r="R17" s="15"/>
    </row>
    <row r="18" spans="1:18" ht="18.75" x14ac:dyDescent="0.4">
      <c r="A18" s="28" t="s">
        <v>30</v>
      </c>
      <c r="C18" s="16">
        <v>1000000</v>
      </c>
      <c r="E18" s="16">
        <v>7992162062</v>
      </c>
      <c r="G18" s="16">
        <v>5685157438</v>
      </c>
      <c r="I18" s="16">
        <v>2307004624</v>
      </c>
      <c r="K18" s="16">
        <v>1000000</v>
      </c>
      <c r="M18" s="16">
        <v>7992162062</v>
      </c>
      <c r="O18" s="16">
        <v>5685157438</v>
      </c>
      <c r="Q18" s="15">
        <v>2307004624</v>
      </c>
      <c r="R18" s="15"/>
    </row>
    <row r="19" spans="1:18" ht="18.75" x14ac:dyDescent="0.4">
      <c r="A19" s="28" t="s">
        <v>28</v>
      </c>
      <c r="C19" s="16">
        <v>1</v>
      </c>
      <c r="E19" s="16">
        <v>1</v>
      </c>
      <c r="G19" s="16">
        <v>4181</v>
      </c>
      <c r="I19" s="16">
        <v>-4180</v>
      </c>
      <c r="K19" s="16">
        <v>1</v>
      </c>
      <c r="M19" s="16">
        <v>1</v>
      </c>
      <c r="O19" s="16">
        <v>4181</v>
      </c>
      <c r="Q19" s="15">
        <v>-4180</v>
      </c>
      <c r="R19" s="15"/>
    </row>
    <row r="20" spans="1:18" ht="18.75" x14ac:dyDescent="0.4">
      <c r="A20" s="28" t="s">
        <v>31</v>
      </c>
      <c r="C20" s="16">
        <v>1059771</v>
      </c>
      <c r="E20" s="16">
        <v>4401228963</v>
      </c>
      <c r="G20" s="16">
        <v>4401228963</v>
      </c>
      <c r="I20" s="16">
        <v>0</v>
      </c>
      <c r="K20" s="16">
        <v>1059771</v>
      </c>
      <c r="M20" s="16">
        <v>4401228963</v>
      </c>
      <c r="O20" s="16">
        <v>4401228963</v>
      </c>
      <c r="Q20" s="15">
        <v>0</v>
      </c>
      <c r="R20" s="15"/>
    </row>
    <row r="21" spans="1:18" ht="18.75" x14ac:dyDescent="0.4">
      <c r="A21" s="28" t="s">
        <v>44</v>
      </c>
      <c r="C21" s="16">
        <v>10180001</v>
      </c>
      <c r="E21" s="16">
        <v>31545379742</v>
      </c>
      <c r="G21" s="16">
        <v>23822962505</v>
      </c>
      <c r="I21" s="16">
        <v>7722417237</v>
      </c>
      <c r="K21" s="16">
        <v>10180001</v>
      </c>
      <c r="M21" s="16">
        <v>31545379742</v>
      </c>
      <c r="O21" s="16">
        <v>23822962505</v>
      </c>
      <c r="Q21" s="15">
        <v>7722417237</v>
      </c>
      <c r="R21" s="15"/>
    </row>
    <row r="22" spans="1:18" ht="18.75" x14ac:dyDescent="0.4">
      <c r="A22" s="28" t="s">
        <v>102</v>
      </c>
      <c r="C22" s="16">
        <v>0</v>
      </c>
      <c r="E22" s="16">
        <v>0</v>
      </c>
      <c r="G22" s="16">
        <v>0</v>
      </c>
      <c r="I22" s="16">
        <v>0</v>
      </c>
      <c r="K22" s="16">
        <v>4000000</v>
      </c>
      <c r="M22" s="16">
        <v>21458893723</v>
      </c>
      <c r="O22" s="16">
        <v>22425768000</v>
      </c>
      <c r="Q22" s="15">
        <v>-966874277</v>
      </c>
      <c r="R22" s="15"/>
    </row>
    <row r="23" spans="1:18" ht="18.75" x14ac:dyDescent="0.4">
      <c r="A23" s="28" t="s">
        <v>25</v>
      </c>
      <c r="C23" s="16">
        <v>0</v>
      </c>
      <c r="E23" s="16">
        <v>0</v>
      </c>
      <c r="G23" s="16">
        <v>0</v>
      </c>
      <c r="I23" s="16">
        <v>0</v>
      </c>
      <c r="K23" s="16">
        <v>466495</v>
      </c>
      <c r="M23" s="16">
        <v>5151310112</v>
      </c>
      <c r="O23" s="16">
        <v>5750120089</v>
      </c>
      <c r="Q23" s="15">
        <v>-598809977</v>
      </c>
      <c r="R23" s="15"/>
    </row>
    <row r="24" spans="1:18" ht="18.75" x14ac:dyDescent="0.4">
      <c r="A24" s="28" t="s">
        <v>103</v>
      </c>
      <c r="C24" s="16">
        <v>0</v>
      </c>
      <c r="E24" s="16">
        <v>0</v>
      </c>
      <c r="G24" s="16">
        <v>0</v>
      </c>
      <c r="I24" s="16">
        <v>0</v>
      </c>
      <c r="K24" s="16">
        <v>1717452</v>
      </c>
      <c r="M24" s="16">
        <v>14983051249</v>
      </c>
      <c r="O24" s="16">
        <v>17294271916</v>
      </c>
      <c r="Q24" s="15">
        <v>-2311220667</v>
      </c>
      <c r="R24" s="15"/>
    </row>
    <row r="25" spans="1:18" ht="18.75" x14ac:dyDescent="0.4">
      <c r="A25" s="28" t="s">
        <v>104</v>
      </c>
      <c r="C25" s="16">
        <v>0</v>
      </c>
      <c r="E25" s="16">
        <v>0</v>
      </c>
      <c r="G25" s="16">
        <v>0</v>
      </c>
      <c r="I25" s="16">
        <v>0</v>
      </c>
      <c r="K25" s="16">
        <v>1670000</v>
      </c>
      <c r="M25" s="16">
        <v>40060921099</v>
      </c>
      <c r="O25" s="16">
        <v>47328410386</v>
      </c>
      <c r="Q25" s="15">
        <v>-7267489287</v>
      </c>
      <c r="R25" s="15"/>
    </row>
    <row r="26" spans="1:18" ht="18.75" x14ac:dyDescent="0.4">
      <c r="A26" s="28" t="s">
        <v>105</v>
      </c>
      <c r="C26" s="16">
        <v>0</v>
      </c>
      <c r="E26" s="16">
        <v>0</v>
      </c>
      <c r="G26" s="16">
        <v>0</v>
      </c>
      <c r="I26" s="16">
        <v>0</v>
      </c>
      <c r="K26" s="16">
        <v>1987365</v>
      </c>
      <c r="M26" s="16">
        <v>68475917093</v>
      </c>
      <c r="O26" s="16">
        <v>53938032736</v>
      </c>
      <c r="Q26" s="15">
        <v>14537884357</v>
      </c>
      <c r="R26" s="15"/>
    </row>
    <row r="27" spans="1:18" ht="18.75" x14ac:dyDescent="0.4">
      <c r="A27" s="28" t="s">
        <v>58</v>
      </c>
      <c r="C27" s="16">
        <v>0</v>
      </c>
      <c r="E27" s="16">
        <v>0</v>
      </c>
      <c r="G27" s="16">
        <v>0</v>
      </c>
      <c r="I27" s="16">
        <v>0</v>
      </c>
      <c r="K27" s="16">
        <v>7958</v>
      </c>
      <c r="M27" s="16">
        <v>34965076</v>
      </c>
      <c r="O27" s="16">
        <v>32053954</v>
      </c>
      <c r="Q27" s="15">
        <v>2911122</v>
      </c>
      <c r="R27" s="15"/>
    </row>
    <row r="28" spans="1:18" ht="18.75" x14ac:dyDescent="0.4">
      <c r="A28" s="28" t="s">
        <v>106</v>
      </c>
      <c r="C28" s="16">
        <v>0</v>
      </c>
      <c r="E28" s="16">
        <v>0</v>
      </c>
      <c r="G28" s="16">
        <v>0</v>
      </c>
      <c r="I28" s="16">
        <v>0</v>
      </c>
      <c r="K28" s="16">
        <v>10056657</v>
      </c>
      <c r="M28" s="16">
        <v>20406925733</v>
      </c>
      <c r="O28" s="16">
        <v>21753080082</v>
      </c>
      <c r="Q28" s="15">
        <v>-1346154349</v>
      </c>
      <c r="R28" s="15"/>
    </row>
    <row r="29" spans="1:18" ht="18.75" x14ac:dyDescent="0.4">
      <c r="A29" s="28" t="s">
        <v>107</v>
      </c>
      <c r="C29" s="16">
        <v>0</v>
      </c>
      <c r="E29" s="16">
        <v>0</v>
      </c>
      <c r="G29" s="16">
        <v>0</v>
      </c>
      <c r="I29" s="16">
        <v>0</v>
      </c>
      <c r="K29" s="16">
        <v>5050000</v>
      </c>
      <c r="M29" s="16">
        <v>21701254821</v>
      </c>
      <c r="O29" s="16">
        <v>20162741159</v>
      </c>
      <c r="Q29" s="15">
        <v>1538513662</v>
      </c>
      <c r="R29" s="15"/>
    </row>
    <row r="30" spans="1:18" ht="18.75" x14ac:dyDescent="0.4">
      <c r="A30" s="28" t="s">
        <v>108</v>
      </c>
      <c r="C30" s="16">
        <v>0</v>
      </c>
      <c r="E30" s="16">
        <v>0</v>
      </c>
      <c r="G30" s="16">
        <v>0</v>
      </c>
      <c r="I30" s="16">
        <v>0</v>
      </c>
      <c r="K30" s="16">
        <v>1800000</v>
      </c>
      <c r="M30" s="16">
        <v>9693407467</v>
      </c>
      <c r="O30" s="16">
        <v>8425766610</v>
      </c>
      <c r="Q30" s="15">
        <v>1267640857</v>
      </c>
      <c r="R30" s="15"/>
    </row>
    <row r="31" spans="1:18" ht="18.75" x14ac:dyDescent="0.4">
      <c r="A31" s="28" t="s">
        <v>109</v>
      </c>
      <c r="C31" s="16">
        <v>0</v>
      </c>
      <c r="E31" s="16">
        <v>0</v>
      </c>
      <c r="G31" s="16">
        <v>0</v>
      </c>
      <c r="I31" s="16">
        <v>0</v>
      </c>
      <c r="K31" s="16">
        <v>500000</v>
      </c>
      <c r="M31" s="16">
        <v>13668187554</v>
      </c>
      <c r="O31" s="16">
        <v>11504921969</v>
      </c>
      <c r="Q31" s="15">
        <v>2163265585</v>
      </c>
      <c r="R31" s="15"/>
    </row>
    <row r="32" spans="1:18" ht="18.75" x14ac:dyDescent="0.4">
      <c r="A32" s="28" t="s">
        <v>110</v>
      </c>
      <c r="C32" s="16">
        <v>0</v>
      </c>
      <c r="E32" s="16">
        <v>0</v>
      </c>
      <c r="G32" s="16">
        <v>0</v>
      </c>
      <c r="I32" s="16">
        <v>0</v>
      </c>
      <c r="K32" s="16">
        <v>8278845</v>
      </c>
      <c r="M32" s="16">
        <v>22780997327</v>
      </c>
      <c r="O32" s="16">
        <v>25083777742</v>
      </c>
      <c r="Q32" s="15">
        <v>-2302780415</v>
      </c>
      <c r="R32" s="15"/>
    </row>
    <row r="33" spans="1:18" ht="18.75" x14ac:dyDescent="0.4">
      <c r="A33" s="28" t="s">
        <v>111</v>
      </c>
      <c r="C33" s="16">
        <v>0</v>
      </c>
      <c r="E33" s="16">
        <v>0</v>
      </c>
      <c r="G33" s="16">
        <v>0</v>
      </c>
      <c r="I33" s="16">
        <v>0</v>
      </c>
      <c r="K33" s="16">
        <v>1129371</v>
      </c>
      <c r="M33" s="16">
        <v>13059524314</v>
      </c>
      <c r="O33" s="16">
        <v>12424062961</v>
      </c>
      <c r="Q33" s="15">
        <v>635461353</v>
      </c>
      <c r="R33" s="15"/>
    </row>
    <row r="34" spans="1:18" ht="18.75" x14ac:dyDescent="0.4">
      <c r="A34" s="28" t="s">
        <v>37</v>
      </c>
      <c r="C34" s="16">
        <v>0</v>
      </c>
      <c r="E34" s="16">
        <v>0</v>
      </c>
      <c r="G34" s="16">
        <v>0</v>
      </c>
      <c r="I34" s="16">
        <v>0</v>
      </c>
      <c r="K34" s="16">
        <v>1</v>
      </c>
      <c r="M34" s="16">
        <v>1</v>
      </c>
      <c r="O34" s="16">
        <v>6959</v>
      </c>
      <c r="Q34" s="15">
        <v>-6958</v>
      </c>
      <c r="R34" s="15"/>
    </row>
    <row r="35" spans="1:18" ht="18.75" x14ac:dyDescent="0.4">
      <c r="A35" s="28" t="s">
        <v>56</v>
      </c>
      <c r="C35" s="16">
        <v>0</v>
      </c>
      <c r="E35" s="16">
        <v>0</v>
      </c>
      <c r="G35" s="16">
        <v>0</v>
      </c>
      <c r="I35" s="16">
        <v>0</v>
      </c>
      <c r="K35" s="16">
        <v>1</v>
      </c>
      <c r="M35" s="16">
        <v>1</v>
      </c>
      <c r="O35" s="16">
        <v>14066</v>
      </c>
      <c r="Q35" s="15">
        <v>-14065</v>
      </c>
      <c r="R35" s="15"/>
    </row>
    <row r="36" spans="1:18" ht="18.75" x14ac:dyDescent="0.4">
      <c r="A36" s="28" t="s">
        <v>60</v>
      </c>
      <c r="C36" s="16">
        <v>0</v>
      </c>
      <c r="E36" s="16">
        <v>0</v>
      </c>
      <c r="G36" s="16">
        <v>0</v>
      </c>
      <c r="I36" s="16">
        <v>0</v>
      </c>
      <c r="K36" s="16">
        <v>6752</v>
      </c>
      <c r="M36" s="16">
        <v>54902737</v>
      </c>
      <c r="O36" s="16">
        <v>49935983</v>
      </c>
      <c r="Q36" s="15">
        <v>4966754</v>
      </c>
      <c r="R36" s="15"/>
    </row>
    <row r="37" spans="1:18" ht="18.75" x14ac:dyDescent="0.4">
      <c r="A37" s="28" t="s">
        <v>51</v>
      </c>
      <c r="C37" s="16">
        <v>0</v>
      </c>
      <c r="E37" s="16">
        <v>0</v>
      </c>
      <c r="G37" s="16">
        <v>0</v>
      </c>
      <c r="I37" s="16">
        <v>0</v>
      </c>
      <c r="K37" s="16">
        <v>477607</v>
      </c>
      <c r="M37" s="16">
        <v>1301614546</v>
      </c>
      <c r="O37" s="16">
        <v>1268572815</v>
      </c>
      <c r="Q37" s="15">
        <v>33041731</v>
      </c>
      <c r="R37" s="15"/>
    </row>
    <row r="38" spans="1:18" ht="18.75" x14ac:dyDescent="0.4">
      <c r="A38" s="28" t="s">
        <v>112</v>
      </c>
      <c r="C38" s="16">
        <v>0</v>
      </c>
      <c r="E38" s="16">
        <v>0</v>
      </c>
      <c r="G38" s="16">
        <v>0</v>
      </c>
      <c r="I38" s="16">
        <v>0</v>
      </c>
      <c r="K38" s="16">
        <v>4623249</v>
      </c>
      <c r="M38" s="16">
        <v>14635830925</v>
      </c>
      <c r="O38" s="16">
        <v>14635830925</v>
      </c>
      <c r="Q38" s="15">
        <v>0</v>
      </c>
      <c r="R38" s="15"/>
    </row>
    <row r="39" spans="1:18" ht="18.75" x14ac:dyDescent="0.4">
      <c r="A39" s="28" t="s">
        <v>113</v>
      </c>
      <c r="C39" s="16">
        <v>0</v>
      </c>
      <c r="E39" s="16">
        <v>0</v>
      </c>
      <c r="G39" s="16">
        <v>0</v>
      </c>
      <c r="I39" s="16">
        <v>0</v>
      </c>
      <c r="K39" s="16">
        <v>5000000</v>
      </c>
      <c r="M39" s="16">
        <v>17542131949</v>
      </c>
      <c r="O39" s="16">
        <v>17276589000</v>
      </c>
      <c r="Q39" s="15">
        <v>265542949</v>
      </c>
      <c r="R39" s="15"/>
    </row>
    <row r="40" spans="1:18" ht="18.75" x14ac:dyDescent="0.4">
      <c r="A40" s="28" t="s">
        <v>48</v>
      </c>
      <c r="C40" s="16">
        <v>0</v>
      </c>
      <c r="E40" s="16">
        <v>0</v>
      </c>
      <c r="G40" s="16">
        <v>0</v>
      </c>
      <c r="I40" s="16">
        <v>0</v>
      </c>
      <c r="K40" s="16">
        <v>700000</v>
      </c>
      <c r="M40" s="16">
        <v>3351488867</v>
      </c>
      <c r="O40" s="16">
        <v>3269032821</v>
      </c>
      <c r="Q40" s="15">
        <v>82456046</v>
      </c>
      <c r="R40" s="15"/>
    </row>
    <row r="41" spans="1:18" ht="18.75" x14ac:dyDescent="0.4">
      <c r="A41" s="28" t="s">
        <v>114</v>
      </c>
      <c r="C41" s="16">
        <v>0</v>
      </c>
      <c r="E41" s="16">
        <v>0</v>
      </c>
      <c r="G41" s="16">
        <v>0</v>
      </c>
      <c r="I41" s="16">
        <v>0</v>
      </c>
      <c r="K41" s="16">
        <v>4700000</v>
      </c>
      <c r="M41" s="16">
        <v>7796050395</v>
      </c>
      <c r="O41" s="16">
        <v>9096452149</v>
      </c>
      <c r="Q41" s="15">
        <v>-1300401754</v>
      </c>
      <c r="R41" s="15"/>
    </row>
    <row r="42" spans="1:18" ht="18.75" x14ac:dyDescent="0.4">
      <c r="A42" s="28" t="s">
        <v>115</v>
      </c>
      <c r="C42" s="16">
        <v>0</v>
      </c>
      <c r="E42" s="16">
        <v>0</v>
      </c>
      <c r="G42" s="16">
        <v>0</v>
      </c>
      <c r="I42" s="16">
        <v>0</v>
      </c>
      <c r="K42" s="16">
        <v>27000000</v>
      </c>
      <c r="M42" s="16">
        <v>40294358496</v>
      </c>
      <c r="O42" s="16">
        <v>40294358496</v>
      </c>
      <c r="Q42" s="15">
        <v>0</v>
      </c>
      <c r="R42" s="15"/>
    </row>
    <row r="43" spans="1:18" ht="18.75" x14ac:dyDescent="0.4">
      <c r="A43" s="28" t="s">
        <v>116</v>
      </c>
      <c r="C43" s="16">
        <v>0</v>
      </c>
      <c r="E43" s="16">
        <v>0</v>
      </c>
      <c r="G43" s="16">
        <v>0</v>
      </c>
      <c r="I43" s="16">
        <v>0</v>
      </c>
      <c r="K43" s="16">
        <v>625000</v>
      </c>
      <c r="M43" s="16">
        <v>5162847330</v>
      </c>
      <c r="O43" s="16">
        <v>5249826562</v>
      </c>
      <c r="Q43" s="15">
        <v>-86979232</v>
      </c>
      <c r="R43" s="15"/>
    </row>
    <row r="44" spans="1:18" ht="18.75" x14ac:dyDescent="0.4">
      <c r="A44" s="28" t="s">
        <v>29</v>
      </c>
      <c r="C44" s="16">
        <v>0</v>
      </c>
      <c r="E44" s="16">
        <v>0</v>
      </c>
      <c r="G44" s="16">
        <v>0</v>
      </c>
      <c r="I44" s="16">
        <v>0</v>
      </c>
      <c r="K44" s="16">
        <v>1</v>
      </c>
      <c r="M44" s="16">
        <v>1</v>
      </c>
      <c r="O44" s="16">
        <v>12853</v>
      </c>
      <c r="Q44" s="15">
        <v>-12852</v>
      </c>
      <c r="R44" s="15"/>
    </row>
    <row r="45" spans="1:18" ht="18.75" x14ac:dyDescent="0.4">
      <c r="A45" s="28" t="s">
        <v>117</v>
      </c>
      <c r="C45" s="16">
        <v>0</v>
      </c>
      <c r="E45" s="16">
        <v>0</v>
      </c>
      <c r="G45" s="16">
        <v>0</v>
      </c>
      <c r="I45" s="16">
        <v>0</v>
      </c>
      <c r="K45" s="16">
        <v>653648</v>
      </c>
      <c r="M45" s="16">
        <v>12330886898</v>
      </c>
      <c r="O45" s="16">
        <v>17056168355</v>
      </c>
      <c r="Q45" s="15">
        <v>-4725281457</v>
      </c>
      <c r="R45" s="15"/>
    </row>
    <row r="46" spans="1:18" ht="18.75" x14ac:dyDescent="0.4">
      <c r="A46" s="28" t="s">
        <v>118</v>
      </c>
      <c r="C46" s="16">
        <v>0</v>
      </c>
      <c r="E46" s="16">
        <v>0</v>
      </c>
      <c r="G46" s="16">
        <v>0</v>
      </c>
      <c r="I46" s="16">
        <v>0</v>
      </c>
      <c r="K46" s="16">
        <v>22457455</v>
      </c>
      <c r="M46" s="16">
        <v>29857881016</v>
      </c>
      <c r="O46" s="16">
        <v>28966617000</v>
      </c>
      <c r="Q46" s="15">
        <v>891264016</v>
      </c>
      <c r="R46" s="15"/>
    </row>
    <row r="47" spans="1:18" ht="18.75" x14ac:dyDescent="0.4">
      <c r="A47" s="28" t="s">
        <v>119</v>
      </c>
      <c r="C47" s="16">
        <v>0</v>
      </c>
      <c r="E47" s="16">
        <v>0</v>
      </c>
      <c r="G47" s="16">
        <v>0</v>
      </c>
      <c r="I47" s="16">
        <v>0</v>
      </c>
      <c r="K47" s="16">
        <v>4000</v>
      </c>
      <c r="M47" s="16">
        <v>24572883200</v>
      </c>
      <c r="O47" s="16">
        <v>18676710473</v>
      </c>
      <c r="Q47" s="15">
        <v>5896172727</v>
      </c>
      <c r="R47" s="15"/>
    </row>
    <row r="48" spans="1:18" ht="18.75" x14ac:dyDescent="0.4">
      <c r="A48" s="28" t="s">
        <v>120</v>
      </c>
      <c r="C48" s="16">
        <v>0</v>
      </c>
      <c r="E48" s="16">
        <v>0</v>
      </c>
      <c r="G48" s="16">
        <v>0</v>
      </c>
      <c r="I48" s="16">
        <v>0</v>
      </c>
      <c r="K48" s="16">
        <v>10100746</v>
      </c>
      <c r="M48" s="16">
        <v>22382070039</v>
      </c>
      <c r="O48" s="16">
        <v>23595519419</v>
      </c>
      <c r="Q48" s="15">
        <v>-1213449380</v>
      </c>
      <c r="R48" s="15"/>
    </row>
    <row r="49" spans="1:18" ht="18.75" x14ac:dyDescent="0.4">
      <c r="A49" s="28" t="s">
        <v>50</v>
      </c>
      <c r="C49" s="16">
        <v>0</v>
      </c>
      <c r="E49" s="16">
        <v>0</v>
      </c>
      <c r="G49" s="16">
        <v>0</v>
      </c>
      <c r="I49" s="16">
        <v>0</v>
      </c>
      <c r="K49" s="16">
        <v>10471</v>
      </c>
      <c r="M49" s="16">
        <v>13250278</v>
      </c>
      <c r="O49" s="16">
        <v>13385587</v>
      </c>
      <c r="Q49" s="15">
        <v>-135309</v>
      </c>
      <c r="R49" s="15"/>
    </row>
    <row r="50" spans="1:18" ht="18.75" x14ac:dyDescent="0.4">
      <c r="A50" s="28" t="s">
        <v>121</v>
      </c>
      <c r="C50" s="16">
        <v>0</v>
      </c>
      <c r="E50" s="16">
        <v>0</v>
      </c>
      <c r="G50" s="16">
        <v>0</v>
      </c>
      <c r="I50" s="16">
        <v>0</v>
      </c>
      <c r="K50" s="16">
        <v>27000000</v>
      </c>
      <c r="M50" s="16">
        <v>41493635100</v>
      </c>
      <c r="O50" s="16">
        <v>40294358496</v>
      </c>
      <c r="Q50" s="15">
        <v>1199276604</v>
      </c>
      <c r="R50" s="15"/>
    </row>
    <row r="51" spans="1:18" ht="18.75" x14ac:dyDescent="0.4">
      <c r="A51" s="28" t="s">
        <v>122</v>
      </c>
      <c r="C51" s="16">
        <v>0</v>
      </c>
      <c r="E51" s="16">
        <v>0</v>
      </c>
      <c r="G51" s="16">
        <v>0</v>
      </c>
      <c r="I51" s="16">
        <v>0</v>
      </c>
      <c r="K51" s="16">
        <v>4285713</v>
      </c>
      <c r="M51" s="16">
        <v>12377517833</v>
      </c>
      <c r="O51" s="16">
        <v>9801330063</v>
      </c>
      <c r="Q51" s="15">
        <v>2576187770</v>
      </c>
      <c r="R51" s="15"/>
    </row>
    <row r="52" spans="1:18" ht="18.75" x14ac:dyDescent="0.4">
      <c r="A52" s="28" t="s">
        <v>123</v>
      </c>
      <c r="C52" s="16">
        <v>0</v>
      </c>
      <c r="E52" s="16">
        <v>0</v>
      </c>
      <c r="G52" s="16">
        <v>0</v>
      </c>
      <c r="I52" s="16">
        <v>0</v>
      </c>
      <c r="K52" s="16">
        <v>1750000</v>
      </c>
      <c r="M52" s="16">
        <v>4971108888</v>
      </c>
      <c r="O52" s="16">
        <v>4971108888</v>
      </c>
      <c r="Q52" s="15">
        <v>0</v>
      </c>
      <c r="R52" s="15"/>
    </row>
    <row r="53" spans="1:18" ht="18.75" x14ac:dyDescent="0.4">
      <c r="A53" s="28" t="s">
        <v>40</v>
      </c>
      <c r="C53" s="16">
        <v>0</v>
      </c>
      <c r="E53" s="16">
        <v>0</v>
      </c>
      <c r="G53" s="16">
        <v>0</v>
      </c>
      <c r="I53" s="16">
        <v>0</v>
      </c>
      <c r="K53" s="16">
        <v>746912</v>
      </c>
      <c r="M53" s="16">
        <v>12329108451</v>
      </c>
      <c r="O53" s="16">
        <v>13416394433</v>
      </c>
      <c r="Q53" s="15">
        <v>-1087285982</v>
      </c>
      <c r="R53" s="15"/>
    </row>
    <row r="54" spans="1:18" ht="18.75" x14ac:dyDescent="0.4">
      <c r="A54" s="28" t="s">
        <v>124</v>
      </c>
      <c r="C54" s="16">
        <v>0</v>
      </c>
      <c r="E54" s="16">
        <v>0</v>
      </c>
      <c r="G54" s="16">
        <v>0</v>
      </c>
      <c r="I54" s="16">
        <v>0</v>
      </c>
      <c r="K54" s="16">
        <v>3125000</v>
      </c>
      <c r="M54" s="16">
        <v>8521700763</v>
      </c>
      <c r="O54" s="16">
        <v>7087679775</v>
      </c>
      <c r="Q54" s="15">
        <v>1434020988</v>
      </c>
      <c r="R54" s="15"/>
    </row>
    <row r="55" spans="1:18" ht="18.75" x14ac:dyDescent="0.4">
      <c r="A55" s="28" t="s">
        <v>125</v>
      </c>
      <c r="C55" s="16">
        <v>0</v>
      </c>
      <c r="E55" s="16">
        <v>0</v>
      </c>
      <c r="G55" s="16">
        <v>0</v>
      </c>
      <c r="I55" s="16">
        <v>0</v>
      </c>
      <c r="K55" s="16">
        <v>1200000</v>
      </c>
      <c r="M55" s="16">
        <v>22864417445</v>
      </c>
      <c r="O55" s="16">
        <v>26290634400</v>
      </c>
      <c r="Q55" s="15">
        <v>-3426216955</v>
      </c>
      <c r="R55" s="15"/>
    </row>
    <row r="56" spans="1:18" ht="18.75" x14ac:dyDescent="0.4">
      <c r="A56" s="28" t="s">
        <v>126</v>
      </c>
      <c r="C56" s="16">
        <v>0</v>
      </c>
      <c r="E56" s="16">
        <v>0</v>
      </c>
      <c r="G56" s="16">
        <v>0</v>
      </c>
      <c r="I56" s="16">
        <v>0</v>
      </c>
      <c r="K56" s="16">
        <v>5672727</v>
      </c>
      <c r="M56" s="16">
        <v>11265369434</v>
      </c>
      <c r="O56" s="16">
        <v>14762834650</v>
      </c>
      <c r="Q56" s="15">
        <v>-3497465216</v>
      </c>
      <c r="R56" s="15"/>
    </row>
    <row r="57" spans="1:18" ht="18.75" x14ac:dyDescent="0.4">
      <c r="A57" s="34" t="s">
        <v>127</v>
      </c>
      <c r="C57" s="20">
        <v>0</v>
      </c>
      <c r="E57" s="20">
        <v>0</v>
      </c>
      <c r="G57" s="20">
        <v>0</v>
      </c>
      <c r="I57" s="20">
        <v>0</v>
      </c>
      <c r="K57" s="20">
        <v>3738379</v>
      </c>
      <c r="M57" s="20">
        <v>21276435301</v>
      </c>
      <c r="O57" s="20">
        <v>19026614499</v>
      </c>
      <c r="Q57" s="29">
        <v>2249820802</v>
      </c>
      <c r="R57" s="29"/>
    </row>
    <row r="58" spans="1:18" ht="21" x14ac:dyDescent="0.4">
      <c r="A58" s="38" t="s">
        <v>63</v>
      </c>
      <c r="C58" s="24">
        <v>117301720</v>
      </c>
      <c r="E58" s="24">
        <v>327374894722</v>
      </c>
      <c r="G58" s="24">
        <v>263256592892</v>
      </c>
      <c r="I58" s="24">
        <v>64118301830</v>
      </c>
      <c r="K58" s="24">
        <v>308059486</v>
      </c>
      <c r="M58" s="24">
        <v>991996181482</v>
      </c>
      <c r="O58" s="24">
        <v>912439291358</v>
      </c>
      <c r="Q58" s="39">
        <v>79556890124</v>
      </c>
      <c r="R58" s="39"/>
    </row>
    <row r="59" spans="1:18" x14ac:dyDescent="0.4">
      <c r="M59" s="26"/>
      <c r="Q59" s="26"/>
    </row>
    <row r="60" spans="1:18" x14ac:dyDescent="0.4">
      <c r="M60" s="26"/>
      <c r="Q60" s="26"/>
    </row>
    <row r="61" spans="1:18" x14ac:dyDescent="0.4">
      <c r="O61" s="26"/>
      <c r="Q61" s="26"/>
    </row>
    <row r="62" spans="1:18" x14ac:dyDescent="0.4">
      <c r="Q62" s="26"/>
    </row>
  </sheetData>
  <mergeCells count="59">
    <mergeCell ref="Q58:R58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9"/>
  <sheetViews>
    <sheetView rightToLeft="1" view="pageBreakPreview" zoomScale="160" zoomScaleNormal="100" zoomScaleSheetLayoutView="160" workbookViewId="0">
      <selection sqref="A1:XFD1048576"/>
    </sheetView>
  </sheetViews>
  <sheetFormatPr defaultColWidth="9" defaultRowHeight="15.75" x14ac:dyDescent="0.4"/>
  <cols>
    <col min="1" max="1" width="5.42578125" style="2" bestFit="1" customWidth="1"/>
    <col min="2" max="2" width="41.5703125" style="2" customWidth="1"/>
    <col min="3" max="3" width="1.28515625" style="2" customWidth="1"/>
    <col min="4" max="4" width="13" style="2" bestFit="1" customWidth="1"/>
    <col min="5" max="5" width="1.28515625" style="2" customWidth="1"/>
    <col min="6" max="6" width="14.7109375" style="2" bestFit="1" customWidth="1"/>
    <col min="7" max="7" width="0.28515625" style="2" customWidth="1"/>
    <col min="8" max="16384" width="9" style="2"/>
  </cols>
  <sheetData>
    <row r="1" spans="1:6" ht="25.5" x14ac:dyDescent="0.4">
      <c r="A1" s="1" t="s">
        <v>0</v>
      </c>
      <c r="B1" s="1"/>
      <c r="C1" s="1"/>
      <c r="D1" s="1"/>
      <c r="E1" s="1"/>
      <c r="F1" s="1"/>
    </row>
    <row r="2" spans="1:6" ht="25.5" x14ac:dyDescent="0.4">
      <c r="A2" s="1" t="s">
        <v>81</v>
      </c>
      <c r="B2" s="1"/>
      <c r="C2" s="1"/>
      <c r="D2" s="1"/>
      <c r="E2" s="1"/>
      <c r="F2" s="1"/>
    </row>
    <row r="3" spans="1:6" ht="25.5" x14ac:dyDescent="0.4">
      <c r="A3" s="1" t="s">
        <v>2</v>
      </c>
      <c r="B3" s="1"/>
      <c r="C3" s="1"/>
      <c r="D3" s="1"/>
      <c r="E3" s="1"/>
      <c r="F3" s="1"/>
    </row>
    <row r="5" spans="1:6" ht="24" x14ac:dyDescent="0.4">
      <c r="A5" s="3" t="s">
        <v>131</v>
      </c>
      <c r="B5" s="4" t="s">
        <v>93</v>
      </c>
      <c r="C5" s="4"/>
      <c r="D5" s="4"/>
      <c r="E5" s="4"/>
      <c r="F5" s="4"/>
    </row>
    <row r="6" spans="1:6" ht="21" x14ac:dyDescent="0.4">
      <c r="A6" s="5" t="s">
        <v>93</v>
      </c>
      <c r="B6" s="5"/>
      <c r="D6" s="8" t="s">
        <v>96</v>
      </c>
      <c r="F6" s="8" t="s">
        <v>9</v>
      </c>
    </row>
    <row r="7" spans="1:6" ht="18.75" x14ac:dyDescent="0.4">
      <c r="A7" s="10" t="s">
        <v>93</v>
      </c>
      <c r="B7" s="10"/>
      <c r="D7" s="12">
        <v>57252205</v>
      </c>
      <c r="F7" s="12">
        <v>1890926340</v>
      </c>
    </row>
    <row r="8" spans="1:6" ht="18.75" x14ac:dyDescent="0.4">
      <c r="A8" s="18" t="s">
        <v>132</v>
      </c>
      <c r="B8" s="18"/>
      <c r="D8" s="16">
        <v>68587987</v>
      </c>
      <c r="F8" s="16">
        <v>160173043</v>
      </c>
    </row>
    <row r="9" spans="1:6" ht="21" x14ac:dyDescent="0.4">
      <c r="A9" s="23" t="s">
        <v>63</v>
      </c>
      <c r="B9" s="23"/>
      <c r="D9" s="40">
        <v>125840192</v>
      </c>
      <c r="F9" s="40">
        <v>2051099383</v>
      </c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4"/>
  <sheetViews>
    <sheetView rightToLeft="1" view="pageBreakPreview" zoomScale="130" zoomScaleNormal="100" zoomScaleSheetLayoutView="130" workbookViewId="0">
      <selection sqref="A1:XFD1048576"/>
    </sheetView>
  </sheetViews>
  <sheetFormatPr defaultColWidth="9" defaultRowHeight="15.75" x14ac:dyDescent="0.4"/>
  <cols>
    <col min="1" max="1" width="5.42578125" style="2" bestFit="1" customWidth="1"/>
    <col min="2" max="2" width="40.140625" style="2" customWidth="1"/>
    <col min="3" max="3" width="1.28515625" style="2" customWidth="1"/>
    <col min="4" max="4" width="20.5703125" style="2" bestFit="1" customWidth="1"/>
    <col min="5" max="5" width="1.28515625" style="2" customWidth="1"/>
    <col min="6" max="6" width="20.5703125" style="2" bestFit="1" customWidth="1"/>
    <col min="7" max="16384" width="9" style="2"/>
  </cols>
  <sheetData>
    <row r="1" spans="1:6" ht="25.5" x14ac:dyDescent="0.4">
      <c r="A1" s="1" t="s">
        <v>0</v>
      </c>
      <c r="B1" s="1"/>
      <c r="C1" s="1"/>
      <c r="D1" s="1"/>
      <c r="E1" s="1"/>
      <c r="F1" s="1"/>
    </row>
    <row r="2" spans="1:6" ht="25.5" x14ac:dyDescent="0.4">
      <c r="A2" s="1" t="s">
        <v>81</v>
      </c>
      <c r="B2" s="1"/>
      <c r="C2" s="1"/>
      <c r="D2" s="1"/>
      <c r="E2" s="1"/>
      <c r="F2" s="1"/>
    </row>
    <row r="3" spans="1:6" ht="25.5" x14ac:dyDescent="0.4">
      <c r="A3" s="1" t="s">
        <v>2</v>
      </c>
      <c r="B3" s="1"/>
      <c r="C3" s="1"/>
      <c r="D3" s="1"/>
      <c r="E3" s="1"/>
      <c r="F3" s="1"/>
    </row>
    <row r="5" spans="1:6" ht="24" x14ac:dyDescent="0.4">
      <c r="A5" s="3" t="s">
        <v>128</v>
      </c>
      <c r="B5" s="4" t="s">
        <v>129</v>
      </c>
      <c r="C5" s="4"/>
      <c r="D5" s="4"/>
      <c r="E5" s="4"/>
      <c r="F5" s="4"/>
    </row>
    <row r="6" spans="1:6" ht="21" x14ac:dyDescent="0.4">
      <c r="A6" s="5" t="s">
        <v>130</v>
      </c>
      <c r="B6" s="5"/>
      <c r="D6" s="5" t="s">
        <v>96</v>
      </c>
      <c r="E6" s="5"/>
      <c r="F6" s="8" t="s">
        <v>97</v>
      </c>
    </row>
    <row r="7" spans="1:6" ht="18.75" x14ac:dyDescent="0.4">
      <c r="A7" s="10" t="s">
        <v>71</v>
      </c>
      <c r="B7" s="10"/>
      <c r="D7" s="12">
        <v>3715</v>
      </c>
      <c r="F7" s="12">
        <v>26167</v>
      </c>
    </row>
    <row r="8" spans="1:6" ht="18.75" x14ac:dyDescent="0.4">
      <c r="A8" s="14" t="s">
        <v>74</v>
      </c>
      <c r="B8" s="14"/>
      <c r="D8" s="16">
        <v>8318</v>
      </c>
      <c r="F8" s="16">
        <v>1213135</v>
      </c>
    </row>
    <row r="9" spans="1:6" ht="18.75" x14ac:dyDescent="0.4">
      <c r="A9" s="14" t="s">
        <v>75</v>
      </c>
      <c r="B9" s="14"/>
      <c r="D9" s="16">
        <v>18912</v>
      </c>
      <c r="F9" s="16">
        <v>105358</v>
      </c>
    </row>
    <row r="10" spans="1:6" ht="18.75" x14ac:dyDescent="0.4">
      <c r="A10" s="14" t="s">
        <v>76</v>
      </c>
      <c r="B10" s="14"/>
      <c r="D10" s="16">
        <v>3139644</v>
      </c>
      <c r="F10" s="16">
        <v>84642565</v>
      </c>
    </row>
    <row r="11" spans="1:6" ht="18.75" x14ac:dyDescent="0.4">
      <c r="A11" s="14" t="s">
        <v>78</v>
      </c>
      <c r="B11" s="14"/>
      <c r="D11" s="16">
        <v>59240</v>
      </c>
      <c r="F11" s="16">
        <v>14805661</v>
      </c>
    </row>
    <row r="12" spans="1:6" ht="18.75" x14ac:dyDescent="0.4">
      <c r="A12" s="18" t="s">
        <v>79</v>
      </c>
      <c r="B12" s="18"/>
      <c r="D12" s="20">
        <v>39582</v>
      </c>
      <c r="F12" s="20">
        <v>278812</v>
      </c>
    </row>
    <row r="13" spans="1:6" ht="21.75" thickBot="1" x14ac:dyDescent="0.45">
      <c r="A13" s="23" t="s">
        <v>63</v>
      </c>
      <c r="B13" s="23"/>
      <c r="D13" s="24">
        <v>3269411</v>
      </c>
      <c r="F13" s="24">
        <v>101071698</v>
      </c>
    </row>
    <row r="14" spans="1:6" ht="16.5" thickTop="1" x14ac:dyDescent="0.4"/>
  </sheetData>
  <mergeCells count="13">
    <mergeCell ref="A11:B11"/>
    <mergeCell ref="A12:B12"/>
    <mergeCell ref="A13:B13"/>
    <mergeCell ref="A6:B6"/>
    <mergeCell ref="A7:B7"/>
    <mergeCell ref="A8:B8"/>
    <mergeCell ref="A9:B9"/>
    <mergeCell ref="A10:B10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سود سهام</vt:lpstr>
      <vt:lpstr>درآمد ناشی از تغییر قیمت اوراق</vt:lpstr>
      <vt:lpstr>درآمد ناشی از فروش</vt:lpstr>
      <vt:lpstr>سایر درآمدها</vt:lpstr>
      <vt:lpstr>درآمد سپرده بانکی</vt:lpstr>
      <vt:lpstr>سود سپرده بانکی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Reyhane Banki</cp:lastModifiedBy>
  <dcterms:created xsi:type="dcterms:W3CDTF">2025-01-22T07:25:02Z</dcterms:created>
  <dcterms:modified xsi:type="dcterms:W3CDTF">2025-01-26T11:56:01Z</dcterms:modified>
</cp:coreProperties>
</file>