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3\"/>
    </mc:Choice>
  </mc:AlternateContent>
  <xr:revisionPtr revIDLastSave="0" documentId="8_{B19AF3E2-2F3A-41DA-B287-E8A952724D78}" xr6:coauthVersionLast="47" xr6:coauthVersionMax="47" xr10:uidLastSave="{00000000-0000-0000-0000-000000000000}"/>
  <bookViews>
    <workbookView xWindow="-120" yWindow="-120" windowWidth="29040" windowHeight="15840" tabRatio="847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بانکی'!$A$1:$F$14</definedName>
    <definedName name="_xlnm.Print_Area" localSheetId="3">'درآمد سرمایه گذاری در سهام'!$A$1:$X$67</definedName>
    <definedName name="_xlnm.Print_Area" localSheetId="6">'درآمد سود سهام'!$A$1:$T$34</definedName>
    <definedName name="_xlnm.Print_Area" localSheetId="9">'درآمد ناشی از تغییر قیمت اوراق'!$A$1:$S$52</definedName>
    <definedName name="_xlnm.Print_Area" localSheetId="8">'درآمد ناشی از فروش'!$A$1:$S$42</definedName>
    <definedName name="_xlnm.Print_Area" localSheetId="5">'سایر درآمدها'!$A$1:$G$10</definedName>
    <definedName name="_xlnm.Print_Area" localSheetId="1">سپرده!$A$1:$M$16</definedName>
    <definedName name="_xlnm.Print_Area" localSheetId="0">سهام!$A$1:$AC$60</definedName>
    <definedName name="_xlnm.Print_Area" localSheetId="7">'سود سپرده بانکی'!$A$1:$N$14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" i="9" l="1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8" i="9"/>
  <c r="U67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8" i="9"/>
  <c r="S67" i="9"/>
  <c r="S40" i="9"/>
  <c r="P35" i="9"/>
  <c r="P67" i="9"/>
  <c r="Q42" i="19"/>
  <c r="Q41" i="19"/>
  <c r="Q52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9" i="21"/>
  <c r="Q10" i="21"/>
  <c r="Q11" i="21"/>
  <c r="Q12" i="21"/>
  <c r="Q13" i="21"/>
  <c r="Q14" i="21"/>
  <c r="Q15" i="21"/>
  <c r="Q16" i="21"/>
  <c r="Q17" i="21"/>
  <c r="Q18" i="21"/>
  <c r="Q8" i="21"/>
  <c r="M52" i="21"/>
  <c r="S34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8" i="15"/>
  <c r="Q25" i="15"/>
  <c r="Q34" i="15"/>
  <c r="O34" i="15"/>
  <c r="O31" i="15"/>
  <c r="N67" i="9"/>
  <c r="N51" i="9"/>
  <c r="L60" i="2"/>
  <c r="X59" i="2"/>
  <c r="X60" i="2"/>
  <c r="Z59" i="2"/>
  <c r="Z60" i="2" s="1"/>
</calcChain>
</file>

<file path=xl/sharedStrings.xml><?xml version="1.0" encoding="utf-8"?>
<sst xmlns="http://schemas.openxmlformats.org/spreadsheetml/2006/main" count="431" uniqueCount="155">
  <si>
    <t>صندوق سرمايه گذاري مشترک يکم سامان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</si>
  <si>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</si>
  <si>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</si>
  <si>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</si>
  <si>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</si>
  <si>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</si>
  <si>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</si>
  <si>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</si>
  <si>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</si>
  <si>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</si>
  <si>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</si>
  <si>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</si>
  <si>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</si>
  <si>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</si>
  <si>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</si>
  <si>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</si>
  <si>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</si>
  <si>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</si>
  <si>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</si>
  <si>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</si>
  <si>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سامان</t>
  </si>
  <si>
    <t>بانک ملت</t>
  </si>
  <si>
    <t>بهمن  دیزل</t>
  </si>
  <si>
    <t>بیمه اتکایی ایران معین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</si>
  <si>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</si>
  <si>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</si>
  <si>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</si>
  <si>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</si>
  <si>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</si>
  <si>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</si>
  <si>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</si>
  <si>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نوری</t>
  </si>
  <si>
    <t>تایدواترخاورمیانه</t>
  </si>
  <si>
    <t>تولیدات پتروشیمی قائد بصیر</t>
  </si>
  <si>
    <t>ح . صنایع مس افق کرمان</t>
  </si>
  <si>
    <t>ح.پست بانک ایران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</si>
  <si>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</si>
  <si>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</si>
  <si>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</si>
  <si>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</si>
  <si>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</si>
  <si>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</si>
  <si>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</si>
  <si>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سرمایه‌گذاری‌توکافولاد(هلدینگ</t>
  </si>
  <si>
    <t>سرمایه‌گذاری‌صندوق‌بازنشستگی‌</t>
  </si>
  <si>
    <t>سیمان‌ صوفیان‌</t>
  </si>
  <si>
    <t>سیمان‌ارومیه‌</t>
  </si>
  <si>
    <t>سیمرغ</t>
  </si>
  <si>
    <t>شیمی‌ داروئی‌ داروپخش‌</t>
  </si>
  <si>
    <t>صنایع شیمیایی کیمیاگران امروز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</si>
  <si>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</si>
  <si>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</si>
  <si>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</si>
  <si>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</si>
  <si>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</si>
  <si>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گواهي سپرده کالايي شمش طلا</t>
  </si>
  <si>
    <t>معدنی‌ املاح‌  ایران‌</t>
  </si>
  <si>
    <t>ملی شیمی کشاورز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</si>
  <si>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</si>
  <si>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</si>
  <si>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</si>
  <si>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</si>
  <si>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</si>
  <si>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کویر تایر</t>
  </si>
  <si>
    <t>شرکت صنایع غذایی مینو شرق</t>
  </si>
  <si>
    <t>ح . معدنی‌ املاح‌  ایران‌</t>
  </si>
  <si>
    <t>سرمایه‌گذاری‌ سپه‌</t>
  </si>
  <si>
    <t>صنایع مس افق کرمان</t>
  </si>
  <si>
    <t>پست بانک ایران</t>
  </si>
  <si>
    <t>داروسازی کاسپین تامین</t>
  </si>
  <si>
    <t>جمع</t>
  </si>
  <si>
    <t>نام سهام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</si>
  <si>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</si>
  <si>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</si>
  <si>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</si>
  <si>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</si>
  <si>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</si>
  <si>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</t>
  </si>
  <si>
    <t>0.00%</t>
  </si>
  <si>
    <t>حساب جاری بانک سامان زعفرانیه 858-40-6000060-1</t>
  </si>
  <si>
    <t>سپرده کوتاه مدت بانک سامان زعفرانیه 858-819-6000060-1</t>
  </si>
  <si>
    <t>سپرده کوتاه مدت بانک سامان ملاصدرا 829-810-6000060-1</t>
  </si>
  <si>
    <t>سپرده کوتاه مدت بانک تجارت مطهری مهرداد 279928784</t>
  </si>
  <si>
    <t>0.02%</t>
  </si>
  <si>
    <t>سپرده کوتاه مدت بانک خاورمیانه مهستان 1005-10-810-707074834</t>
  </si>
  <si>
    <t>سپرده کوتاه مدت بانک سامان سرو 849-810-6000060-1</t>
  </si>
  <si>
    <t>حساب جاری بانک سامان سرو 849-40-6000060-1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</si>
  <si>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</si>
  <si>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</si>
  <si>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</si>
  <si>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</si>
  <si>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</si>
  <si>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</si>
  <si>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</si>
  <si>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</si>
  <si>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</si>
  <si>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</si>
  <si>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</si>
  <si>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</si>
  <si>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</si>
  <si>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</si>
  <si>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</si>
  <si>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</si>
  <si>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</si>
  <si>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</si>
  <si>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</si>
  <si>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</si>
  <si>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</si>
  <si>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پویا زرکان آق دره</t>
  </si>
  <si>
    <t>ح . فجر انرژی خلیج فارس</t>
  </si>
  <si>
    <t>پتروشیمی شازند</t>
  </si>
  <si>
    <t>پخش البرز</t>
  </si>
  <si>
    <t>پرتو بار فرابر خلیج فارس</t>
  </si>
  <si>
    <t>تولیدی و صنعتی گوهرفام</t>
  </si>
  <si>
    <t>صنعتی زر ماکارون</t>
  </si>
  <si>
    <t>تامین سرمایه کاردان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</si>
  <si>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</si>
  <si>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</si>
  <si>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</si>
  <si>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</si>
  <si>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</si>
  <si>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</si>
  <si>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</si>
  <si>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</si>
  <si>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</si>
  <si>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</si>
  <si>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</si>
  <si>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</si>
  <si>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</si>
  <si>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</si>
  <si>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</si>
  <si>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</si>
  <si>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1403/04/30</t>
  </si>
  <si>
    <t>1403/05/27</t>
  </si>
  <si>
    <t>1403/04/31</t>
  </si>
  <si>
    <t>1403/04/28</t>
  </si>
  <si>
    <t>1403/04/29</t>
  </si>
  <si>
    <t>1403/06/18</t>
  </si>
  <si>
    <t>1403/07/11</t>
  </si>
  <si>
    <t>1403/05/30</t>
  </si>
  <si>
    <t>1403/07/28</t>
  </si>
  <si>
    <t>1403/05/11</t>
  </si>
  <si>
    <t>1403/04/24</t>
  </si>
  <si>
    <t>1403/04/20</t>
  </si>
  <si>
    <t>1403/04/23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</si>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</sst>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/>
    </xf>
    <xf numFmtId="3" fontId="6" fillId="0" borderId="5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7" xfId="0" applyNumberFormat="1" applyFont="1" applyFill="1" applyBorder="1" applyAlignment="1">
      <alignment horizontal="center" vertical="top"/>
    </xf>
    <xf numFmtId="3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6"/>
  <sheetViews>
    <sheetView rightToLeft="1" tabSelected="1" view="pageBreakPreview" zoomScale="85" zoomScaleNormal="100" zoomScaleSheetLayoutView="85" workbookViewId="0">
      <selection activeCell="A69" sqref="A69"/>
    </sheetView>
  </sheetViews>
  <sheetFormatPr defaultRowHeight="12.75" x14ac:dyDescent="0.2"/>
  <cols>
    <col min="1" max="1" width="3.85546875" bestFit="1" customWidth="1"/>
    <col min="2" max="2" width="2.5703125" customWidth="1"/>
    <col min="3" max="3" width="23.42578125" customWidth="1"/>
    <col min="4" max="5" width="1.28515625" customWidth="1"/>
    <col min="6" max="6" width="12.7109375" bestFit="1" customWidth="1"/>
    <col min="7" max="7" width="1.28515625" customWidth="1"/>
    <col min="8" max="8" width="18.42578125" bestFit="1" customWidth="1"/>
    <col min="9" max="9" width="1.28515625" customWidth="1"/>
    <col min="10" max="10" width="18.5703125" bestFit="1" customWidth="1"/>
    <col min="11" max="11" width="1.28515625" customWidth="1"/>
    <col min="12" max="12" width="27" style="40" customWidth="1"/>
    <col min="13" max="13" width="1.28515625" customWidth="1"/>
    <col min="14" max="14" width="27" customWidth="1"/>
    <col min="15" max="15" width="1.28515625" customWidth="1"/>
    <col min="16" max="16" width="27" customWidth="1"/>
    <col min="17" max="17" width="1.28515625" customWidth="1"/>
    <col min="18" max="18" width="27" customWidth="1"/>
    <col min="19" max="19" width="1.140625" customWidth="1"/>
    <col min="20" max="20" width="12.7109375" bestFit="1" customWidth="1"/>
    <col min="21" max="21" width="1.28515625" customWidth="1"/>
    <col min="22" max="22" width="16.42578125" bestFit="1" customWidth="1"/>
    <col min="23" max="23" width="1.28515625" customWidth="1"/>
    <col min="24" max="24" width="18.85546875" bestFit="1" customWidth="1"/>
    <col min="25" max="25" width="1.28515625" customWidth="1"/>
    <col min="26" max="26" width="18.85546875" bestFit="1" customWidth="1"/>
    <col min="27" max="27" width="1.28515625" customWidth="1"/>
    <col min="28" max="28" width="19.140625" bestFit="1" customWidth="1"/>
    <col min="29" max="29" width="0.28515625" customWidth="1"/>
  </cols>
  <sheetData>
    <row r="1" spans="1:28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25.5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24" x14ac:dyDescent="0.2">
      <c r="A4" s="1" t="s">
        <v>3</v>
      </c>
      <c r="B4" s="20" t="s">
        <v>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ht="24" x14ac:dyDescent="0.2">
      <c r="A5" s="20" t="s">
        <v>5</v>
      </c>
      <c r="B5" s="20"/>
      <c r="C5" s="20" t="s">
        <v>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21" x14ac:dyDescent="0.2">
      <c r="F6" s="21" t="s">
        <v>7</v>
      </c>
      <c r="G6" s="21"/>
      <c r="H6" s="21"/>
      <c r="I6" s="21"/>
      <c r="J6" s="21"/>
      <c r="L6" s="21" t="s">
        <v>8</v>
      </c>
      <c r="M6" s="21"/>
      <c r="N6" s="21"/>
      <c r="O6" s="21"/>
      <c r="P6" s="21"/>
      <c r="Q6" s="21"/>
      <c r="R6" s="21"/>
      <c r="T6" s="21" t="s">
        <v>9</v>
      </c>
      <c r="U6" s="21"/>
      <c r="V6" s="21"/>
      <c r="W6" s="21"/>
      <c r="X6" s="21"/>
      <c r="Y6" s="21"/>
      <c r="Z6" s="21"/>
      <c r="AA6" s="21"/>
      <c r="AB6" s="21"/>
    </row>
    <row r="7" spans="1:28" ht="21" x14ac:dyDescent="0.2">
      <c r="F7" s="3"/>
      <c r="G7" s="3"/>
      <c r="H7" s="3"/>
      <c r="I7" s="3"/>
      <c r="J7" s="3"/>
      <c r="L7" s="22" t="s">
        <v>10</v>
      </c>
      <c r="M7" s="22"/>
      <c r="N7" s="22"/>
      <c r="O7" s="3"/>
      <c r="P7" s="22" t="s">
        <v>11</v>
      </c>
      <c r="Q7" s="22"/>
      <c r="R7" s="22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1" t="s">
        <v>12</v>
      </c>
      <c r="B8" s="21"/>
      <c r="C8" s="21"/>
      <c r="E8" s="21" t="s">
        <v>13</v>
      </c>
      <c r="F8" s="21"/>
      <c r="H8" s="2" t="s">
        <v>14</v>
      </c>
      <c r="J8" s="2" t="s">
        <v>15</v>
      </c>
      <c r="L8" s="35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23" t="s">
        <v>19</v>
      </c>
      <c r="B9" s="23"/>
      <c r="C9" s="23"/>
      <c r="E9" s="24">
        <v>1428571</v>
      </c>
      <c r="F9" s="24"/>
      <c r="H9" s="6">
        <v>3718447503</v>
      </c>
      <c r="J9" s="6">
        <v>3794429718.8136001</v>
      </c>
      <c r="L9" s="36">
        <v>0</v>
      </c>
      <c r="N9" s="6">
        <v>0</v>
      </c>
      <c r="P9" s="6">
        <v>0</v>
      </c>
      <c r="R9" s="6">
        <v>0</v>
      </c>
      <c r="T9" s="6">
        <v>1428571</v>
      </c>
      <c r="V9" s="6">
        <v>3035</v>
      </c>
      <c r="X9" s="6">
        <v>3718447503</v>
      </c>
      <c r="Z9" s="6">
        <v>4309915492.7392502</v>
      </c>
      <c r="AB9" s="7">
        <v>0.19</v>
      </c>
    </row>
    <row r="10" spans="1:28" ht="18.75" x14ac:dyDescent="0.2">
      <c r="A10" s="25" t="s">
        <v>20</v>
      </c>
      <c r="B10" s="25"/>
      <c r="C10" s="25"/>
      <c r="E10" s="26">
        <v>48477827</v>
      </c>
      <c r="F10" s="26"/>
      <c r="H10" s="9">
        <v>78777686875</v>
      </c>
      <c r="J10" s="9">
        <v>90306905483.601898</v>
      </c>
      <c r="L10" s="37">
        <v>0</v>
      </c>
      <c r="N10" s="9">
        <v>0</v>
      </c>
      <c r="P10" s="9">
        <v>0</v>
      </c>
      <c r="R10" s="9">
        <v>0</v>
      </c>
      <c r="T10" s="9">
        <v>48477827</v>
      </c>
      <c r="V10" s="9">
        <v>2180</v>
      </c>
      <c r="X10" s="9">
        <v>78777686875</v>
      </c>
      <c r="Z10" s="9">
        <v>105052856965.983</v>
      </c>
      <c r="AB10" s="10">
        <v>4.68</v>
      </c>
    </row>
    <row r="11" spans="1:28" ht="18.75" x14ac:dyDescent="0.2">
      <c r="A11" s="25" t="s">
        <v>21</v>
      </c>
      <c r="B11" s="25"/>
      <c r="C11" s="25"/>
      <c r="E11" s="26">
        <v>10056657</v>
      </c>
      <c r="F11" s="26"/>
      <c r="H11" s="9">
        <v>24022272000</v>
      </c>
      <c r="J11" s="9">
        <v>18504113617.963299</v>
      </c>
      <c r="L11" s="37">
        <v>0</v>
      </c>
      <c r="N11" s="9">
        <v>0</v>
      </c>
      <c r="P11" s="9">
        <v>-10056657</v>
      </c>
      <c r="R11" s="9">
        <v>20406925733</v>
      </c>
      <c r="T11" s="9">
        <v>0</v>
      </c>
      <c r="V11" s="9">
        <v>0</v>
      </c>
      <c r="X11" s="9">
        <v>0</v>
      </c>
      <c r="Z11" s="9">
        <v>0</v>
      </c>
      <c r="AB11" s="10">
        <v>0</v>
      </c>
    </row>
    <row r="12" spans="1:28" ht="18.75" x14ac:dyDescent="0.2">
      <c r="A12" s="25" t="s">
        <v>22</v>
      </c>
      <c r="B12" s="25"/>
      <c r="C12" s="25"/>
      <c r="E12" s="26">
        <v>8278845</v>
      </c>
      <c r="F12" s="26"/>
      <c r="H12" s="9">
        <v>43999915558</v>
      </c>
      <c r="J12" s="9">
        <v>21289938651.5107</v>
      </c>
      <c r="L12" s="37">
        <v>0</v>
      </c>
      <c r="N12" s="9">
        <v>0</v>
      </c>
      <c r="P12" s="9">
        <v>0</v>
      </c>
      <c r="R12" s="9">
        <v>0</v>
      </c>
      <c r="T12" s="9">
        <v>8278845</v>
      </c>
      <c r="V12" s="9">
        <v>2743</v>
      </c>
      <c r="X12" s="9">
        <v>43999915558</v>
      </c>
      <c r="Z12" s="9">
        <v>22573754047.581699</v>
      </c>
      <c r="AB12" s="10">
        <v>1.01</v>
      </c>
    </row>
    <row r="13" spans="1:28" ht="18.75" x14ac:dyDescent="0.2">
      <c r="A13" s="25" t="s">
        <v>23</v>
      </c>
      <c r="B13" s="25"/>
      <c r="C13" s="25"/>
      <c r="E13" s="26">
        <v>1562500</v>
      </c>
      <c r="F13" s="26"/>
      <c r="H13" s="9">
        <v>3543839888</v>
      </c>
      <c r="J13" s="9">
        <v>3437238515.625</v>
      </c>
      <c r="L13" s="37">
        <v>0</v>
      </c>
      <c r="N13" s="9">
        <v>0</v>
      </c>
      <c r="P13" s="9">
        <v>-1562500</v>
      </c>
      <c r="R13" s="9">
        <v>3333793646</v>
      </c>
      <c r="T13" s="9">
        <v>0</v>
      </c>
      <c r="V13" s="9">
        <v>0</v>
      </c>
      <c r="X13" s="9">
        <v>0</v>
      </c>
      <c r="Z13" s="9">
        <v>0</v>
      </c>
      <c r="AB13" s="10">
        <v>0</v>
      </c>
    </row>
    <row r="14" spans="1:28" ht="18.75" x14ac:dyDescent="0.2">
      <c r="A14" s="25" t="s">
        <v>24</v>
      </c>
      <c r="B14" s="25"/>
      <c r="C14" s="25"/>
      <c r="E14" s="26">
        <v>20234000</v>
      </c>
      <c r="F14" s="26"/>
      <c r="H14" s="9">
        <v>43839071352</v>
      </c>
      <c r="J14" s="9">
        <v>33569611251.299999</v>
      </c>
      <c r="L14" s="37">
        <v>0</v>
      </c>
      <c r="N14" s="9">
        <v>0</v>
      </c>
      <c r="P14" s="9">
        <v>0</v>
      </c>
      <c r="R14" s="9">
        <v>0</v>
      </c>
      <c r="T14" s="9">
        <v>20234000</v>
      </c>
      <c r="V14" s="9">
        <v>1748</v>
      </c>
      <c r="X14" s="9">
        <v>43839071352</v>
      </c>
      <c r="Z14" s="9">
        <v>35158586259.599998</v>
      </c>
      <c r="AB14" s="10">
        <v>1.57</v>
      </c>
    </row>
    <row r="15" spans="1:28" ht="18.75" x14ac:dyDescent="0.2">
      <c r="A15" s="25" t="s">
        <v>25</v>
      </c>
      <c r="B15" s="25"/>
      <c r="C15" s="25"/>
      <c r="E15" s="26">
        <v>10217646</v>
      </c>
      <c r="F15" s="26"/>
      <c r="H15" s="9">
        <v>48691588977</v>
      </c>
      <c r="J15" s="9">
        <v>47564533262.502899</v>
      </c>
      <c r="L15" s="37">
        <v>0</v>
      </c>
      <c r="N15" s="9">
        <v>0</v>
      </c>
      <c r="P15" s="9">
        <v>0</v>
      </c>
      <c r="R15" s="9">
        <v>0</v>
      </c>
      <c r="T15" s="9">
        <v>10217646</v>
      </c>
      <c r="V15" s="9">
        <v>4656</v>
      </c>
      <c r="X15" s="9">
        <v>48691588977</v>
      </c>
      <c r="Z15" s="9">
        <v>47290298285.332802</v>
      </c>
      <c r="AB15" s="10">
        <v>2.11</v>
      </c>
    </row>
    <row r="16" spans="1:28" ht="18.75" x14ac:dyDescent="0.2">
      <c r="A16" s="25" t="s">
        <v>26</v>
      </c>
      <c r="B16" s="25"/>
      <c r="C16" s="25"/>
      <c r="E16" s="26">
        <v>1596219</v>
      </c>
      <c r="F16" s="26"/>
      <c r="H16" s="9">
        <v>59672495390</v>
      </c>
      <c r="J16" s="9">
        <v>51330440426.332497</v>
      </c>
      <c r="L16" s="37">
        <v>0</v>
      </c>
      <c r="N16" s="9">
        <v>0</v>
      </c>
      <c r="P16" s="9">
        <v>0</v>
      </c>
      <c r="R16" s="9">
        <v>0</v>
      </c>
      <c r="T16" s="9">
        <v>1596219</v>
      </c>
      <c r="V16" s="9">
        <v>32700</v>
      </c>
      <c r="X16" s="9">
        <v>59672495390</v>
      </c>
      <c r="Z16" s="9">
        <v>51885792950.264999</v>
      </c>
      <c r="AB16" s="10">
        <v>2.31</v>
      </c>
    </row>
    <row r="17" spans="1:28" ht="18.75" x14ac:dyDescent="0.2">
      <c r="A17" s="25" t="s">
        <v>27</v>
      </c>
      <c r="B17" s="25"/>
      <c r="C17" s="25"/>
      <c r="E17" s="26">
        <v>7100000</v>
      </c>
      <c r="F17" s="26"/>
      <c r="H17" s="9">
        <v>89502981447</v>
      </c>
      <c r="J17" s="9">
        <v>74177005050</v>
      </c>
      <c r="L17" s="37">
        <v>0</v>
      </c>
      <c r="N17" s="9">
        <v>0</v>
      </c>
      <c r="P17" s="9">
        <v>0</v>
      </c>
      <c r="R17" s="9">
        <v>0</v>
      </c>
      <c r="T17" s="9">
        <v>7100000</v>
      </c>
      <c r="V17" s="9">
        <v>11490</v>
      </c>
      <c r="X17" s="9">
        <v>89502981447</v>
      </c>
      <c r="Z17" s="9">
        <v>81093604950</v>
      </c>
      <c r="AB17" s="10">
        <v>3.61</v>
      </c>
    </row>
    <row r="18" spans="1:28" ht="18.75" x14ac:dyDescent="0.2">
      <c r="A18" s="25" t="s">
        <v>28</v>
      </c>
      <c r="B18" s="25"/>
      <c r="C18" s="25"/>
      <c r="E18" s="26">
        <v>5672727</v>
      </c>
      <c r="F18" s="26"/>
      <c r="H18" s="9">
        <v>17648263601</v>
      </c>
      <c r="J18" s="9">
        <v>11153891114.664301</v>
      </c>
      <c r="L18" s="37">
        <v>0</v>
      </c>
      <c r="N18" s="9">
        <v>0</v>
      </c>
      <c r="P18" s="9">
        <v>-5672727</v>
      </c>
      <c r="R18" s="9">
        <v>11265369434</v>
      </c>
      <c r="T18" s="9">
        <v>0</v>
      </c>
      <c r="V18" s="9">
        <v>0</v>
      </c>
      <c r="X18" s="9">
        <v>0</v>
      </c>
      <c r="Z18" s="9">
        <v>0</v>
      </c>
      <c r="AB18" s="10">
        <v>0</v>
      </c>
    </row>
    <row r="19" spans="1:28" ht="18.75" x14ac:dyDescent="0.2">
      <c r="A19" s="25" t="s">
        <v>29</v>
      </c>
      <c r="B19" s="25"/>
      <c r="C19" s="25"/>
      <c r="E19" s="26">
        <v>585000</v>
      </c>
      <c r="F19" s="26"/>
      <c r="H19" s="9">
        <v>89185237155</v>
      </c>
      <c r="J19" s="9">
        <v>117321508687.5</v>
      </c>
      <c r="L19" s="37">
        <v>0</v>
      </c>
      <c r="N19" s="9">
        <v>0</v>
      </c>
      <c r="P19" s="9">
        <v>0</v>
      </c>
      <c r="R19" s="9">
        <v>0</v>
      </c>
      <c r="T19" s="9">
        <v>585000</v>
      </c>
      <c r="V19" s="9">
        <v>227180</v>
      </c>
      <c r="X19" s="9">
        <v>89185237155</v>
      </c>
      <c r="Z19" s="9">
        <v>132109543215</v>
      </c>
      <c r="AB19" s="10">
        <v>5.89</v>
      </c>
    </row>
    <row r="20" spans="1:28" ht="18.75" x14ac:dyDescent="0.2">
      <c r="A20" s="25" t="s">
        <v>30</v>
      </c>
      <c r="B20" s="25"/>
      <c r="C20" s="25"/>
      <c r="E20" s="26">
        <v>3700000</v>
      </c>
      <c r="F20" s="26"/>
      <c r="H20" s="9">
        <v>60096063512</v>
      </c>
      <c r="J20" s="9">
        <v>39023420850</v>
      </c>
      <c r="L20" s="37">
        <v>0</v>
      </c>
      <c r="N20" s="9">
        <v>0</v>
      </c>
      <c r="P20" s="9">
        <v>-288590</v>
      </c>
      <c r="R20" s="9">
        <v>2966426115</v>
      </c>
      <c r="T20" s="9">
        <v>3411410</v>
      </c>
      <c r="V20" s="9">
        <v>10990</v>
      </c>
      <c r="X20" s="9">
        <v>55408732979</v>
      </c>
      <c r="Z20" s="9">
        <v>37268322094.394997</v>
      </c>
      <c r="AB20" s="10">
        <v>1.66</v>
      </c>
    </row>
    <row r="21" spans="1:28" ht="18.75" x14ac:dyDescent="0.2">
      <c r="A21" s="25" t="s">
        <v>31</v>
      </c>
      <c r="B21" s="25"/>
      <c r="C21" s="25"/>
      <c r="E21" s="26">
        <v>360000</v>
      </c>
      <c r="F21" s="26"/>
      <c r="H21" s="9">
        <v>50205347242</v>
      </c>
      <c r="J21" s="9">
        <v>62091941580</v>
      </c>
      <c r="L21" s="37">
        <v>0</v>
      </c>
      <c r="N21" s="9">
        <v>0</v>
      </c>
      <c r="P21" s="9">
        <v>0</v>
      </c>
      <c r="R21" s="9">
        <v>0</v>
      </c>
      <c r="T21" s="9">
        <v>360000</v>
      </c>
      <c r="V21" s="9">
        <v>208440</v>
      </c>
      <c r="X21" s="9">
        <v>50205347242</v>
      </c>
      <c r="Z21" s="9">
        <v>74591921520</v>
      </c>
      <c r="AB21" s="10">
        <v>3.32</v>
      </c>
    </row>
    <row r="22" spans="1:28" ht="18.75" x14ac:dyDescent="0.2">
      <c r="A22" s="25" t="s">
        <v>32</v>
      </c>
      <c r="B22" s="25"/>
      <c r="C22" s="25"/>
      <c r="E22" s="26">
        <v>5116551</v>
      </c>
      <c r="F22" s="26"/>
      <c r="H22" s="9">
        <v>21837609234</v>
      </c>
      <c r="J22" s="9">
        <v>35043280823.4795</v>
      </c>
      <c r="L22" s="37">
        <v>683449</v>
      </c>
      <c r="N22" s="9">
        <v>5055375122</v>
      </c>
      <c r="P22" s="9">
        <v>0</v>
      </c>
      <c r="R22" s="9">
        <v>0</v>
      </c>
      <c r="T22" s="9">
        <v>8216667</v>
      </c>
      <c r="V22" s="9">
        <v>5195</v>
      </c>
      <c r="X22" s="9">
        <v>26892984356</v>
      </c>
      <c r="Z22" s="9">
        <v>42431605833.863297</v>
      </c>
      <c r="AB22" s="10">
        <v>1.89</v>
      </c>
    </row>
    <row r="23" spans="1:28" ht="18.75" x14ac:dyDescent="0.2">
      <c r="A23" s="25" t="s">
        <v>33</v>
      </c>
      <c r="B23" s="25"/>
      <c r="C23" s="25"/>
      <c r="E23" s="26">
        <v>2000792</v>
      </c>
      <c r="F23" s="26"/>
      <c r="H23" s="9">
        <v>33373670567</v>
      </c>
      <c r="J23" s="9">
        <v>26213534450.568001</v>
      </c>
      <c r="L23" s="37">
        <v>0</v>
      </c>
      <c r="N23" s="9">
        <v>0</v>
      </c>
      <c r="P23" s="9">
        <v>0</v>
      </c>
      <c r="R23" s="9">
        <v>0</v>
      </c>
      <c r="T23" s="9">
        <v>2000792</v>
      </c>
      <c r="V23" s="9">
        <v>15540</v>
      </c>
      <c r="X23" s="9">
        <v>33373670567</v>
      </c>
      <c r="Z23" s="9">
        <v>30907308449.304001</v>
      </c>
      <c r="AB23" s="10">
        <v>1.38</v>
      </c>
    </row>
    <row r="24" spans="1:28" ht="18.75" x14ac:dyDescent="0.2">
      <c r="A24" s="25" t="s">
        <v>34</v>
      </c>
      <c r="B24" s="25"/>
      <c r="C24" s="25"/>
      <c r="E24" s="26">
        <v>1500000</v>
      </c>
      <c r="F24" s="26"/>
      <c r="H24" s="9">
        <v>4540118659</v>
      </c>
      <c r="J24" s="9">
        <v>4528394775</v>
      </c>
      <c r="L24" s="37">
        <v>3123249</v>
      </c>
      <c r="N24" s="9">
        <v>10095712266</v>
      </c>
      <c r="P24" s="9">
        <v>-4623249</v>
      </c>
      <c r="R24" s="9">
        <v>0</v>
      </c>
      <c r="T24" s="9">
        <v>0</v>
      </c>
      <c r="V24" s="9">
        <v>0</v>
      </c>
      <c r="X24" s="9">
        <v>0</v>
      </c>
      <c r="Z24" s="9">
        <v>0</v>
      </c>
      <c r="AB24" s="10">
        <v>0</v>
      </c>
    </row>
    <row r="25" spans="1:28" ht="18.75" x14ac:dyDescent="0.2">
      <c r="A25" s="25" t="s">
        <v>35</v>
      </c>
      <c r="B25" s="25"/>
      <c r="C25" s="25"/>
      <c r="E25" s="26">
        <v>1750000</v>
      </c>
      <c r="F25" s="26"/>
      <c r="H25" s="9">
        <v>4971108888</v>
      </c>
      <c r="J25" s="9">
        <v>5083074675</v>
      </c>
      <c r="L25" s="37">
        <v>0</v>
      </c>
      <c r="N25" s="9">
        <v>0</v>
      </c>
      <c r="P25" s="9">
        <v>-1750000</v>
      </c>
      <c r="R25" s="9">
        <v>0</v>
      </c>
      <c r="T25" s="9">
        <v>0</v>
      </c>
      <c r="V25" s="9">
        <v>0</v>
      </c>
      <c r="X25" s="9">
        <v>0</v>
      </c>
      <c r="Z25" s="9">
        <v>0</v>
      </c>
      <c r="AB25" s="10">
        <v>0</v>
      </c>
    </row>
    <row r="26" spans="1:28" ht="18.75" x14ac:dyDescent="0.2">
      <c r="A26" s="25" t="s">
        <v>36</v>
      </c>
      <c r="B26" s="25"/>
      <c r="C26" s="25"/>
      <c r="E26" s="26">
        <v>725000</v>
      </c>
      <c r="F26" s="26"/>
      <c r="H26" s="9">
        <v>20203475406</v>
      </c>
      <c r="J26" s="9">
        <v>18449568000</v>
      </c>
      <c r="L26" s="37">
        <v>0</v>
      </c>
      <c r="N26" s="9">
        <v>0</v>
      </c>
      <c r="P26" s="9">
        <v>0</v>
      </c>
      <c r="R26" s="9">
        <v>0</v>
      </c>
      <c r="T26" s="9">
        <v>725000</v>
      </c>
      <c r="V26" s="9">
        <v>26580</v>
      </c>
      <c r="X26" s="9">
        <v>20203475406</v>
      </c>
      <c r="Z26" s="9">
        <v>19155840525</v>
      </c>
      <c r="AB26" s="10">
        <v>0.85</v>
      </c>
    </row>
    <row r="27" spans="1:28" ht="18.75" x14ac:dyDescent="0.2">
      <c r="A27" s="25" t="s">
        <v>37</v>
      </c>
      <c r="B27" s="25"/>
      <c r="C27" s="25"/>
      <c r="E27" s="26">
        <v>14000000</v>
      </c>
      <c r="F27" s="26"/>
      <c r="H27" s="9">
        <v>50474796962</v>
      </c>
      <c r="J27" s="9">
        <v>29823488100</v>
      </c>
      <c r="L27" s="37">
        <v>0</v>
      </c>
      <c r="N27" s="9">
        <v>0</v>
      </c>
      <c r="P27" s="9">
        <v>0</v>
      </c>
      <c r="R27" s="9">
        <v>0</v>
      </c>
      <c r="T27" s="9">
        <v>14000000</v>
      </c>
      <c r="V27" s="9">
        <v>2517</v>
      </c>
      <c r="X27" s="9">
        <v>50474796962</v>
      </c>
      <c r="Z27" s="9">
        <v>35028333900</v>
      </c>
      <c r="AB27" s="10">
        <v>1.56</v>
      </c>
    </row>
    <row r="28" spans="1:28" ht="18.75" x14ac:dyDescent="0.2">
      <c r="A28" s="25" t="s">
        <v>38</v>
      </c>
      <c r="B28" s="25"/>
      <c r="C28" s="25"/>
      <c r="E28" s="26">
        <v>40000000</v>
      </c>
      <c r="F28" s="26"/>
      <c r="H28" s="9">
        <v>49685516488</v>
      </c>
      <c r="J28" s="9">
        <v>37416042000</v>
      </c>
      <c r="L28" s="37">
        <v>0</v>
      </c>
      <c r="N28" s="9">
        <v>0</v>
      </c>
      <c r="P28" s="9">
        <v>0</v>
      </c>
      <c r="R28" s="9">
        <v>0</v>
      </c>
      <c r="T28" s="9">
        <v>40000000</v>
      </c>
      <c r="V28" s="9">
        <v>1097</v>
      </c>
      <c r="X28" s="9">
        <v>49685516488</v>
      </c>
      <c r="Z28" s="9">
        <v>43618914000</v>
      </c>
      <c r="AB28" s="10">
        <v>1.94</v>
      </c>
    </row>
    <row r="29" spans="1:28" ht="18.75" x14ac:dyDescent="0.2">
      <c r="A29" s="25" t="s">
        <v>39</v>
      </c>
      <c r="B29" s="25"/>
      <c r="C29" s="25"/>
      <c r="E29" s="26">
        <v>653648</v>
      </c>
      <c r="F29" s="26"/>
      <c r="H29" s="9">
        <v>22922672256</v>
      </c>
      <c r="J29" s="9">
        <v>13281069757.535999</v>
      </c>
      <c r="L29" s="37">
        <v>0</v>
      </c>
      <c r="N29" s="9">
        <v>0</v>
      </c>
      <c r="P29" s="9">
        <v>-653648</v>
      </c>
      <c r="R29" s="9">
        <v>12330886898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18.75" x14ac:dyDescent="0.2">
      <c r="A30" s="25" t="s">
        <v>40</v>
      </c>
      <c r="B30" s="25"/>
      <c r="C30" s="25"/>
      <c r="E30" s="26">
        <v>20654069</v>
      </c>
      <c r="F30" s="26"/>
      <c r="H30" s="9">
        <v>105846613461</v>
      </c>
      <c r="J30" s="9">
        <v>185191219150.83899</v>
      </c>
      <c r="L30" s="37">
        <v>0</v>
      </c>
      <c r="N30" s="9">
        <v>0</v>
      </c>
      <c r="P30" s="9">
        <v>0</v>
      </c>
      <c r="R30" s="9">
        <v>0</v>
      </c>
      <c r="T30" s="9">
        <v>20654069</v>
      </c>
      <c r="V30" s="9">
        <v>10100</v>
      </c>
      <c r="X30" s="9">
        <v>105846613461</v>
      </c>
      <c r="Z30" s="9">
        <v>207364890623.44501</v>
      </c>
      <c r="AB30" s="10">
        <v>9.24</v>
      </c>
    </row>
    <row r="31" spans="1:28" ht="18.75" x14ac:dyDescent="0.2">
      <c r="A31" s="25" t="s">
        <v>41</v>
      </c>
      <c r="B31" s="25"/>
      <c r="C31" s="25"/>
      <c r="E31" s="26">
        <v>7211628</v>
      </c>
      <c r="F31" s="26"/>
      <c r="H31" s="9">
        <v>38652919476</v>
      </c>
      <c r="J31" s="9">
        <v>35198409373.793999</v>
      </c>
      <c r="L31" s="37">
        <v>6148760</v>
      </c>
      <c r="N31" s="9">
        <v>29916859462</v>
      </c>
      <c r="P31" s="9">
        <v>0</v>
      </c>
      <c r="R31" s="9">
        <v>0</v>
      </c>
      <c r="T31" s="9">
        <v>13360388</v>
      </c>
      <c r="V31" s="9">
        <v>5830</v>
      </c>
      <c r="X31" s="9">
        <v>68569778938</v>
      </c>
      <c r="Z31" s="9">
        <v>77427610220.862</v>
      </c>
      <c r="AB31" s="10">
        <v>3.45</v>
      </c>
    </row>
    <row r="32" spans="1:28" ht="18.75" x14ac:dyDescent="0.2">
      <c r="A32" s="25" t="s">
        <v>42</v>
      </c>
      <c r="B32" s="25"/>
      <c r="C32" s="25"/>
      <c r="E32" s="26">
        <v>900000</v>
      </c>
      <c r="F32" s="26"/>
      <c r="H32" s="9">
        <v>22052445696</v>
      </c>
      <c r="J32" s="9">
        <v>25121631600</v>
      </c>
      <c r="L32" s="37">
        <v>0</v>
      </c>
      <c r="N32" s="9">
        <v>0</v>
      </c>
      <c r="P32" s="9">
        <v>0</v>
      </c>
      <c r="R32" s="9">
        <v>0</v>
      </c>
      <c r="T32" s="9">
        <v>900000</v>
      </c>
      <c r="V32" s="9">
        <v>35900</v>
      </c>
      <c r="X32" s="9">
        <v>22052445696</v>
      </c>
      <c r="Z32" s="9">
        <v>32117755500</v>
      </c>
      <c r="AB32" s="10">
        <v>1.43</v>
      </c>
    </row>
    <row r="33" spans="1:28" ht="18.75" x14ac:dyDescent="0.2">
      <c r="A33" s="25" t="s">
        <v>43</v>
      </c>
      <c r="B33" s="25"/>
      <c r="C33" s="25"/>
      <c r="E33" s="26">
        <v>4992954</v>
      </c>
      <c r="F33" s="26"/>
      <c r="H33" s="9">
        <v>23893465653</v>
      </c>
      <c r="J33" s="9">
        <v>15485327281.944</v>
      </c>
      <c r="L33" s="37">
        <v>0</v>
      </c>
      <c r="N33" s="9">
        <v>0</v>
      </c>
      <c r="P33" s="9">
        <v>0</v>
      </c>
      <c r="R33" s="9">
        <v>0</v>
      </c>
      <c r="T33" s="9">
        <v>4992954</v>
      </c>
      <c r="V33" s="9">
        <v>3293</v>
      </c>
      <c r="X33" s="9">
        <v>23893465653</v>
      </c>
      <c r="Z33" s="9">
        <v>16343968826.744101</v>
      </c>
      <c r="AB33" s="10">
        <v>0.73</v>
      </c>
    </row>
    <row r="34" spans="1:28" ht="18.75" x14ac:dyDescent="0.2">
      <c r="A34" s="25" t="s">
        <v>44</v>
      </c>
      <c r="B34" s="25"/>
      <c r="C34" s="25"/>
      <c r="E34" s="26">
        <v>3500000</v>
      </c>
      <c r="F34" s="26"/>
      <c r="H34" s="9">
        <v>58347125552</v>
      </c>
      <c r="J34" s="9">
        <v>58415348250</v>
      </c>
      <c r="L34" s="37">
        <v>0</v>
      </c>
      <c r="N34" s="9">
        <v>0</v>
      </c>
      <c r="P34" s="9">
        <v>-90193</v>
      </c>
      <c r="R34" s="9">
        <v>1520162958</v>
      </c>
      <c r="T34" s="9">
        <v>3409807</v>
      </c>
      <c r="V34" s="9">
        <v>18060</v>
      </c>
      <c r="X34" s="9">
        <v>56843553468</v>
      </c>
      <c r="Z34" s="9">
        <v>61214706789.200996</v>
      </c>
      <c r="AB34" s="10">
        <v>2.73</v>
      </c>
    </row>
    <row r="35" spans="1:28" ht="18.75" x14ac:dyDescent="0.2">
      <c r="A35" s="25" t="s">
        <v>45</v>
      </c>
      <c r="B35" s="25"/>
      <c r="C35" s="25"/>
      <c r="E35" s="26">
        <v>494366</v>
      </c>
      <c r="F35" s="26"/>
      <c r="H35" s="9">
        <v>11267160043</v>
      </c>
      <c r="J35" s="9">
        <v>21013312573.548</v>
      </c>
      <c r="L35" s="37">
        <v>0</v>
      </c>
      <c r="N35" s="9">
        <v>0</v>
      </c>
      <c r="P35" s="9">
        <v>0</v>
      </c>
      <c r="R35" s="9">
        <v>0</v>
      </c>
      <c r="T35" s="9">
        <v>494366</v>
      </c>
      <c r="V35" s="9">
        <v>49890</v>
      </c>
      <c r="X35" s="9">
        <v>11267160043</v>
      </c>
      <c r="Z35" s="9">
        <v>24517169417.547001</v>
      </c>
      <c r="AB35" s="10">
        <v>1.0900000000000001</v>
      </c>
    </row>
    <row r="36" spans="1:28" ht="18.75" x14ac:dyDescent="0.2">
      <c r="A36" s="25" t="s">
        <v>46</v>
      </c>
      <c r="B36" s="25"/>
      <c r="C36" s="25"/>
      <c r="E36" s="26">
        <v>340000</v>
      </c>
      <c r="F36" s="26"/>
      <c r="H36" s="9">
        <v>20030971506</v>
      </c>
      <c r="J36" s="9">
        <v>19058523030</v>
      </c>
      <c r="L36" s="37">
        <v>0</v>
      </c>
      <c r="N36" s="9">
        <v>0</v>
      </c>
      <c r="P36" s="9">
        <v>0</v>
      </c>
      <c r="R36" s="9">
        <v>0</v>
      </c>
      <c r="T36" s="9">
        <v>340000</v>
      </c>
      <c r="V36" s="9">
        <v>67040</v>
      </c>
      <c r="X36" s="9">
        <v>20030971506</v>
      </c>
      <c r="Z36" s="9">
        <v>22657978080</v>
      </c>
      <c r="AB36" s="10">
        <v>1.01</v>
      </c>
    </row>
    <row r="37" spans="1:28" ht="18.75" x14ac:dyDescent="0.2">
      <c r="A37" s="25" t="s">
        <v>47</v>
      </c>
      <c r="B37" s="25"/>
      <c r="C37" s="25"/>
      <c r="E37" s="26">
        <v>22457454</v>
      </c>
      <c r="F37" s="26"/>
      <c r="H37" s="9">
        <v>29461648397</v>
      </c>
      <c r="J37" s="9">
        <v>28418238325.295101</v>
      </c>
      <c r="L37" s="37">
        <v>0</v>
      </c>
      <c r="N37" s="9">
        <v>0</v>
      </c>
      <c r="P37" s="9">
        <v>-22457454</v>
      </c>
      <c r="R37" s="9">
        <v>29857881015</v>
      </c>
      <c r="T37" s="9">
        <v>0</v>
      </c>
      <c r="V37" s="9">
        <v>0</v>
      </c>
      <c r="X37" s="9">
        <v>0</v>
      </c>
      <c r="Z37" s="9">
        <v>0</v>
      </c>
      <c r="AB37" s="10">
        <v>0</v>
      </c>
    </row>
    <row r="38" spans="1:28" ht="18.75" x14ac:dyDescent="0.2">
      <c r="A38" s="25" t="s">
        <v>48</v>
      </c>
      <c r="B38" s="25"/>
      <c r="C38" s="25"/>
      <c r="E38" s="26">
        <v>1200000</v>
      </c>
      <c r="F38" s="26"/>
      <c r="H38" s="9">
        <v>30856608280</v>
      </c>
      <c r="J38" s="9">
        <v>25121631600</v>
      </c>
      <c r="L38" s="37">
        <v>0</v>
      </c>
      <c r="N38" s="9">
        <v>0</v>
      </c>
      <c r="P38" s="9">
        <v>-746035</v>
      </c>
      <c r="R38" s="9">
        <v>14276612251</v>
      </c>
      <c r="T38" s="9">
        <v>453965</v>
      </c>
      <c r="V38" s="9">
        <v>19140</v>
      </c>
      <c r="X38" s="9">
        <v>11673183483</v>
      </c>
      <c r="Z38" s="9">
        <v>8637191203.9050007</v>
      </c>
      <c r="AB38" s="10">
        <v>0.38</v>
      </c>
    </row>
    <row r="39" spans="1:28" ht="18.75" x14ac:dyDescent="0.2">
      <c r="A39" s="25" t="s">
        <v>49</v>
      </c>
      <c r="B39" s="25"/>
      <c r="C39" s="25"/>
      <c r="E39" s="26">
        <v>10180000</v>
      </c>
      <c r="F39" s="26"/>
      <c r="H39" s="9">
        <v>41930149659</v>
      </c>
      <c r="J39" s="9">
        <v>30884497308</v>
      </c>
      <c r="L39" s="37">
        <v>0</v>
      </c>
      <c r="N39" s="9">
        <v>0</v>
      </c>
      <c r="P39" s="9">
        <v>0</v>
      </c>
      <c r="R39" s="9">
        <v>0</v>
      </c>
      <c r="T39" s="9">
        <v>10180000</v>
      </c>
      <c r="V39" s="9">
        <v>3670</v>
      </c>
      <c r="X39" s="9">
        <v>41930149659</v>
      </c>
      <c r="Z39" s="9">
        <v>37138304430</v>
      </c>
      <c r="AB39" s="10">
        <v>1.66</v>
      </c>
    </row>
    <row r="40" spans="1:28" ht="18.75" x14ac:dyDescent="0.2">
      <c r="A40" s="25" t="s">
        <v>50</v>
      </c>
      <c r="B40" s="25"/>
      <c r="C40" s="25"/>
      <c r="E40" s="26">
        <v>3434904</v>
      </c>
      <c r="F40" s="26"/>
      <c r="H40" s="9">
        <v>33404366671</v>
      </c>
      <c r="J40" s="9">
        <v>35032424455.512001</v>
      </c>
      <c r="L40" s="37">
        <v>0</v>
      </c>
      <c r="N40" s="9">
        <v>0</v>
      </c>
      <c r="P40" s="9">
        <v>0</v>
      </c>
      <c r="R40" s="9">
        <v>0</v>
      </c>
      <c r="T40" s="9">
        <v>3434904</v>
      </c>
      <c r="V40" s="9">
        <v>12370</v>
      </c>
      <c r="X40" s="9">
        <v>33404366671</v>
      </c>
      <c r="Z40" s="9">
        <v>42236948393.244003</v>
      </c>
      <c r="AB40" s="10">
        <v>1.88</v>
      </c>
    </row>
    <row r="41" spans="1:28" ht="18.75" x14ac:dyDescent="0.2">
      <c r="A41" s="25" t="s">
        <v>51</v>
      </c>
      <c r="B41" s="25"/>
      <c r="C41" s="25"/>
      <c r="E41" s="26">
        <v>40300000</v>
      </c>
      <c r="F41" s="26"/>
      <c r="H41" s="9">
        <v>113708579851</v>
      </c>
      <c r="J41" s="9">
        <v>154191767535</v>
      </c>
      <c r="L41" s="37">
        <v>0</v>
      </c>
      <c r="N41" s="9">
        <v>0</v>
      </c>
      <c r="P41" s="9">
        <v>0</v>
      </c>
      <c r="R41" s="9">
        <v>0</v>
      </c>
      <c r="T41" s="9">
        <v>40300000</v>
      </c>
      <c r="V41" s="9">
        <v>4674</v>
      </c>
      <c r="X41" s="9">
        <v>113708579851</v>
      </c>
      <c r="Z41" s="9">
        <v>187241444910</v>
      </c>
      <c r="AB41" s="10">
        <v>8.34</v>
      </c>
    </row>
    <row r="42" spans="1:28" ht="18.75" x14ac:dyDescent="0.2">
      <c r="A42" s="25" t="s">
        <v>52</v>
      </c>
      <c r="B42" s="25"/>
      <c r="C42" s="25"/>
      <c r="E42" s="26">
        <v>1121634</v>
      </c>
      <c r="F42" s="26"/>
      <c r="H42" s="9">
        <v>10605512729</v>
      </c>
      <c r="J42" s="9">
        <v>12721696768.556999</v>
      </c>
      <c r="L42" s="37">
        <v>0</v>
      </c>
      <c r="N42" s="9">
        <v>0</v>
      </c>
      <c r="P42" s="9">
        <v>0</v>
      </c>
      <c r="R42" s="9">
        <v>0</v>
      </c>
      <c r="T42" s="9">
        <v>1121634</v>
      </c>
      <c r="V42" s="9">
        <v>11160</v>
      </c>
      <c r="X42" s="9">
        <v>10605512729</v>
      </c>
      <c r="Z42" s="9">
        <v>12442956699.132</v>
      </c>
      <c r="AB42" s="10">
        <v>0.55000000000000004</v>
      </c>
    </row>
    <row r="43" spans="1:28" ht="18.75" x14ac:dyDescent="0.2">
      <c r="A43" s="25" t="s">
        <v>53</v>
      </c>
      <c r="B43" s="25"/>
      <c r="C43" s="25"/>
      <c r="E43" s="26">
        <v>39100000</v>
      </c>
      <c r="F43" s="26"/>
      <c r="H43" s="9">
        <v>68265876591</v>
      </c>
      <c r="J43" s="9">
        <v>48623061105</v>
      </c>
      <c r="L43" s="37">
        <v>0</v>
      </c>
      <c r="N43" s="9">
        <v>0</v>
      </c>
      <c r="P43" s="9">
        <v>0</v>
      </c>
      <c r="R43" s="9">
        <v>0</v>
      </c>
      <c r="T43" s="9">
        <v>39100000</v>
      </c>
      <c r="V43" s="9">
        <v>1444</v>
      </c>
      <c r="X43" s="9">
        <v>68265876591</v>
      </c>
      <c r="Z43" s="9">
        <v>56124460620</v>
      </c>
      <c r="AB43" s="10">
        <v>2.5</v>
      </c>
    </row>
    <row r="44" spans="1:28" ht="18.75" x14ac:dyDescent="0.2">
      <c r="A44" s="25" t="s">
        <v>54</v>
      </c>
      <c r="B44" s="25"/>
      <c r="C44" s="25"/>
      <c r="E44" s="26">
        <v>13200000</v>
      </c>
      <c r="F44" s="26"/>
      <c r="H44" s="9">
        <v>51456047930</v>
      </c>
      <c r="J44" s="9">
        <v>34509439800</v>
      </c>
      <c r="L44" s="37">
        <v>0</v>
      </c>
      <c r="N44" s="9">
        <v>0</v>
      </c>
      <c r="P44" s="9">
        <v>0</v>
      </c>
      <c r="R44" s="9">
        <v>0</v>
      </c>
      <c r="T44" s="9">
        <v>13200000</v>
      </c>
      <c r="V44" s="9">
        <v>2970</v>
      </c>
      <c r="X44" s="9">
        <v>51456047930</v>
      </c>
      <c r="Z44" s="9">
        <v>38970736200</v>
      </c>
      <c r="AB44" s="10">
        <v>1.74</v>
      </c>
    </row>
    <row r="45" spans="1:28" ht="18.75" x14ac:dyDescent="0.2">
      <c r="A45" s="25" t="s">
        <v>55</v>
      </c>
      <c r="B45" s="25"/>
      <c r="C45" s="25"/>
      <c r="E45" s="26">
        <v>18418</v>
      </c>
      <c r="F45" s="26"/>
      <c r="H45" s="9">
        <v>85996913372</v>
      </c>
      <c r="J45" s="9">
        <v>106857059637.461</v>
      </c>
      <c r="L45" s="37">
        <v>0</v>
      </c>
      <c r="N45" s="9">
        <v>0</v>
      </c>
      <c r="P45" s="9">
        <v>0</v>
      </c>
      <c r="R45" s="9">
        <v>0</v>
      </c>
      <c r="T45" s="9">
        <v>18418</v>
      </c>
      <c r="V45" s="9">
        <v>6065096</v>
      </c>
      <c r="X45" s="9">
        <v>85996913372</v>
      </c>
      <c r="Z45" s="9">
        <v>111438841476.493</v>
      </c>
      <c r="AB45" s="10">
        <v>4.97</v>
      </c>
    </row>
    <row r="46" spans="1:28" ht="18.75" x14ac:dyDescent="0.2">
      <c r="A46" s="25" t="s">
        <v>56</v>
      </c>
      <c r="B46" s="25"/>
      <c r="C46" s="25"/>
      <c r="E46" s="26">
        <v>2000000</v>
      </c>
      <c r="F46" s="26"/>
      <c r="H46" s="9">
        <v>17963416711</v>
      </c>
      <c r="J46" s="9">
        <v>40457835000</v>
      </c>
      <c r="L46" s="37">
        <v>0</v>
      </c>
      <c r="N46" s="9">
        <v>0</v>
      </c>
      <c r="P46" s="9">
        <v>-117512</v>
      </c>
      <c r="R46" s="9">
        <v>2429506781</v>
      </c>
      <c r="T46" s="9">
        <v>2426318</v>
      </c>
      <c r="V46" s="9">
        <v>14911</v>
      </c>
      <c r="X46" s="9">
        <v>12506729230</v>
      </c>
      <c r="Z46" s="9">
        <v>35963563673.196899</v>
      </c>
      <c r="AB46" s="10">
        <v>1.6</v>
      </c>
    </row>
    <row r="47" spans="1:28" ht="18.75" x14ac:dyDescent="0.2">
      <c r="A47" s="25" t="s">
        <v>57</v>
      </c>
      <c r="B47" s="25"/>
      <c r="C47" s="25"/>
      <c r="E47" s="26">
        <v>4000000</v>
      </c>
      <c r="F47" s="26"/>
      <c r="H47" s="9">
        <v>29907131035</v>
      </c>
      <c r="J47" s="9">
        <v>20159334000</v>
      </c>
      <c r="L47" s="37">
        <v>0</v>
      </c>
      <c r="N47" s="9">
        <v>0</v>
      </c>
      <c r="P47" s="9">
        <v>-1440441</v>
      </c>
      <c r="R47" s="9">
        <v>7574594338</v>
      </c>
      <c r="T47" s="9">
        <v>2559559</v>
      </c>
      <c r="V47" s="9">
        <v>5309</v>
      </c>
      <c r="X47" s="9">
        <v>19137266601</v>
      </c>
      <c r="Z47" s="9">
        <v>13507845973.5506</v>
      </c>
      <c r="AB47" s="10">
        <v>0.6</v>
      </c>
    </row>
    <row r="48" spans="1:28" ht="18.75" x14ac:dyDescent="0.2">
      <c r="A48" s="25" t="s">
        <v>58</v>
      </c>
      <c r="B48" s="25"/>
      <c r="C48" s="25"/>
      <c r="E48" s="26">
        <v>13000000</v>
      </c>
      <c r="F48" s="26"/>
      <c r="H48" s="9">
        <v>52778512537</v>
      </c>
      <c r="J48" s="9">
        <v>74434464000</v>
      </c>
      <c r="L48" s="37">
        <v>0</v>
      </c>
      <c r="N48" s="9">
        <v>0</v>
      </c>
      <c r="P48" s="9">
        <v>0</v>
      </c>
      <c r="R48" s="9">
        <v>0</v>
      </c>
      <c r="T48" s="9">
        <v>13000000</v>
      </c>
      <c r="V48" s="9">
        <v>6520</v>
      </c>
      <c r="X48" s="9">
        <v>52778512537</v>
      </c>
      <c r="Z48" s="9">
        <v>84255678000</v>
      </c>
      <c r="AB48" s="10">
        <v>3.76</v>
      </c>
    </row>
    <row r="49" spans="1:28" ht="18.75" x14ac:dyDescent="0.2">
      <c r="A49" s="25" t="s">
        <v>59</v>
      </c>
      <c r="B49" s="25"/>
      <c r="C49" s="25"/>
      <c r="E49" s="26">
        <v>3234807</v>
      </c>
      <c r="F49" s="26"/>
      <c r="H49" s="9">
        <v>40641729314</v>
      </c>
      <c r="J49" s="9">
        <v>38104384795.447502</v>
      </c>
      <c r="L49" s="37">
        <v>0</v>
      </c>
      <c r="N49" s="9">
        <v>0</v>
      </c>
      <c r="P49" s="9">
        <v>0</v>
      </c>
      <c r="R49" s="9">
        <v>0</v>
      </c>
      <c r="T49" s="9">
        <v>3234807</v>
      </c>
      <c r="V49" s="9">
        <v>13370</v>
      </c>
      <c r="X49" s="9">
        <v>40641729314</v>
      </c>
      <c r="Z49" s="9">
        <v>42992035840.939499</v>
      </c>
      <c r="AB49" s="10">
        <v>1.92</v>
      </c>
    </row>
    <row r="50" spans="1:28" ht="18.75" x14ac:dyDescent="0.2">
      <c r="A50" s="25" t="s">
        <v>60</v>
      </c>
      <c r="B50" s="25"/>
      <c r="C50" s="25"/>
      <c r="E50" s="26">
        <v>195000</v>
      </c>
      <c r="F50" s="26"/>
      <c r="H50" s="9">
        <v>1305760617</v>
      </c>
      <c r="J50" s="9">
        <v>1318110300</v>
      </c>
      <c r="L50" s="37">
        <v>1178147</v>
      </c>
      <c r="N50" s="9">
        <v>8722081520</v>
      </c>
      <c r="P50" s="9">
        <v>0</v>
      </c>
      <c r="R50" s="9">
        <v>0</v>
      </c>
      <c r="T50" s="9">
        <v>1373147</v>
      </c>
      <c r="V50" s="9">
        <v>8530</v>
      </c>
      <c r="X50" s="9">
        <v>10027842137</v>
      </c>
      <c r="Z50" s="9">
        <v>11643251893.7355</v>
      </c>
      <c r="AB50" s="10">
        <v>0.52</v>
      </c>
    </row>
    <row r="51" spans="1:28" ht="18.75" x14ac:dyDescent="0.2">
      <c r="A51" s="25" t="s">
        <v>61</v>
      </c>
      <c r="B51" s="25"/>
      <c r="C51" s="25"/>
      <c r="E51" s="26">
        <v>14200000</v>
      </c>
      <c r="F51" s="26"/>
      <c r="H51" s="9">
        <v>58229576179</v>
      </c>
      <c r="J51" s="9">
        <v>63477448470</v>
      </c>
      <c r="L51" s="37">
        <v>0</v>
      </c>
      <c r="N51" s="9">
        <v>0</v>
      </c>
      <c r="P51" s="9">
        <v>0</v>
      </c>
      <c r="R51" s="9">
        <v>0</v>
      </c>
      <c r="T51" s="9">
        <v>14200000</v>
      </c>
      <c r="V51" s="9">
        <v>4600</v>
      </c>
      <c r="X51" s="9">
        <v>58229576179</v>
      </c>
      <c r="Z51" s="9">
        <v>64931346000</v>
      </c>
      <c r="AB51" s="10">
        <v>2.89</v>
      </c>
    </row>
    <row r="52" spans="1:28" ht="18.75" x14ac:dyDescent="0.2">
      <c r="A52" s="25" t="s">
        <v>62</v>
      </c>
      <c r="B52" s="25"/>
      <c r="C52" s="25"/>
      <c r="E52" s="26">
        <v>6980000</v>
      </c>
      <c r="F52" s="26"/>
      <c r="H52" s="9">
        <v>34133224267</v>
      </c>
      <c r="J52" s="9">
        <v>51483439980</v>
      </c>
      <c r="L52" s="37">
        <v>0</v>
      </c>
      <c r="N52" s="9">
        <v>0</v>
      </c>
      <c r="P52" s="9">
        <v>0</v>
      </c>
      <c r="R52" s="9">
        <v>0</v>
      </c>
      <c r="T52" s="9">
        <v>6980000</v>
      </c>
      <c r="V52" s="9">
        <v>8110</v>
      </c>
      <c r="X52" s="9">
        <v>34133224267</v>
      </c>
      <c r="Z52" s="9">
        <v>56270983590</v>
      </c>
      <c r="AB52" s="10">
        <v>2.5099999999999998</v>
      </c>
    </row>
    <row r="53" spans="1:28" ht="18.75" x14ac:dyDescent="0.2">
      <c r="A53" s="25" t="s">
        <v>63</v>
      </c>
      <c r="B53" s="25"/>
      <c r="C53" s="25"/>
      <c r="E53" s="26">
        <v>3500000</v>
      </c>
      <c r="F53" s="26"/>
      <c r="H53" s="9">
        <v>14626737271</v>
      </c>
      <c r="J53" s="9">
        <v>17047957500</v>
      </c>
      <c r="L53" s="37">
        <v>0</v>
      </c>
      <c r="N53" s="9">
        <v>0</v>
      </c>
      <c r="P53" s="9">
        <v>-300000</v>
      </c>
      <c r="R53" s="9">
        <v>1421671494</v>
      </c>
      <c r="T53" s="9">
        <v>3200000</v>
      </c>
      <c r="V53" s="9">
        <v>5800</v>
      </c>
      <c r="X53" s="9">
        <v>13373016932</v>
      </c>
      <c r="Z53" s="9">
        <v>18449568000</v>
      </c>
      <c r="AB53" s="10">
        <v>0.82</v>
      </c>
    </row>
    <row r="54" spans="1:28" ht="18.75" x14ac:dyDescent="0.2">
      <c r="A54" s="25" t="s">
        <v>64</v>
      </c>
      <c r="B54" s="25"/>
      <c r="C54" s="25"/>
      <c r="E54" s="26">
        <v>0</v>
      </c>
      <c r="F54" s="26"/>
      <c r="H54" s="9">
        <v>0</v>
      </c>
      <c r="J54" s="9">
        <v>0</v>
      </c>
      <c r="L54" s="37">
        <v>7400000</v>
      </c>
      <c r="N54" s="9">
        <v>34085149277</v>
      </c>
      <c r="P54" s="9">
        <v>0</v>
      </c>
      <c r="R54" s="9">
        <v>0</v>
      </c>
      <c r="T54" s="9">
        <v>7400000</v>
      </c>
      <c r="V54" s="9">
        <v>5027</v>
      </c>
      <c r="X54" s="9">
        <v>34085149277</v>
      </c>
      <c r="Z54" s="9">
        <v>36978461190</v>
      </c>
      <c r="AB54" s="10">
        <v>1.65</v>
      </c>
    </row>
    <row r="55" spans="1:28" ht="18.75" x14ac:dyDescent="0.2">
      <c r="A55" s="25" t="s">
        <v>65</v>
      </c>
      <c r="B55" s="25"/>
      <c r="C55" s="25"/>
      <c r="E55" s="26">
        <v>0</v>
      </c>
      <c r="F55" s="26"/>
      <c r="H55" s="9">
        <v>0</v>
      </c>
      <c r="J55" s="9">
        <v>0</v>
      </c>
      <c r="L55" s="37">
        <v>0</v>
      </c>
      <c r="N55" s="9">
        <v>0</v>
      </c>
      <c r="P55" s="9">
        <v>0</v>
      </c>
      <c r="R55" s="9">
        <v>0</v>
      </c>
      <c r="T55" s="9">
        <v>1059771</v>
      </c>
      <c r="V55" s="9">
        <v>13911</v>
      </c>
      <c r="X55" s="9">
        <v>4401228963</v>
      </c>
      <c r="Z55" s="9">
        <v>14654756658.4331</v>
      </c>
      <c r="AB55" s="10">
        <v>0.65</v>
      </c>
    </row>
    <row r="56" spans="1:28" ht="18.75" x14ac:dyDescent="0.2">
      <c r="A56" s="25" t="s">
        <v>66</v>
      </c>
      <c r="B56" s="25"/>
      <c r="C56" s="25"/>
      <c r="E56" s="26">
        <v>0</v>
      </c>
      <c r="F56" s="26"/>
      <c r="H56" s="9">
        <v>0</v>
      </c>
      <c r="J56" s="9">
        <v>0</v>
      </c>
      <c r="L56" s="37">
        <v>11000000</v>
      </c>
      <c r="N56" s="9">
        <v>51786681741</v>
      </c>
      <c r="P56" s="9">
        <v>0</v>
      </c>
      <c r="R56" s="9">
        <v>0</v>
      </c>
      <c r="T56" s="9">
        <v>11000000</v>
      </c>
      <c r="V56" s="9">
        <v>4823</v>
      </c>
      <c r="X56" s="9">
        <v>51786681741</v>
      </c>
      <c r="Z56" s="9">
        <v>52737334650</v>
      </c>
      <c r="AB56" s="10">
        <v>2.35</v>
      </c>
    </row>
    <row r="57" spans="1:28" ht="18.75" x14ac:dyDescent="0.2">
      <c r="A57" s="25" t="s">
        <v>67</v>
      </c>
      <c r="B57" s="25"/>
      <c r="C57" s="25"/>
      <c r="E57" s="26">
        <v>0</v>
      </c>
      <c r="F57" s="26"/>
      <c r="H57" s="9">
        <v>0</v>
      </c>
      <c r="J57" s="9">
        <v>0</v>
      </c>
      <c r="L57" s="37">
        <v>0</v>
      </c>
      <c r="N57" s="9">
        <v>0</v>
      </c>
      <c r="P57" s="9">
        <v>0</v>
      </c>
      <c r="R57" s="9">
        <v>0</v>
      </c>
      <c r="T57" s="9">
        <v>4623249</v>
      </c>
      <c r="V57" s="9">
        <v>4922</v>
      </c>
      <c r="X57" s="9">
        <v>19259079925</v>
      </c>
      <c r="Z57" s="9">
        <v>22620235570.110901</v>
      </c>
      <c r="AB57" s="10">
        <v>1.01</v>
      </c>
    </row>
    <row r="58" spans="1:28" ht="18.75" x14ac:dyDescent="0.2">
      <c r="A58" s="25" t="s">
        <v>68</v>
      </c>
      <c r="B58" s="25"/>
      <c r="C58" s="25"/>
      <c r="E58" s="26">
        <v>0</v>
      </c>
      <c r="F58" s="26"/>
      <c r="H58" s="9">
        <v>0</v>
      </c>
      <c r="J58" s="9">
        <v>0</v>
      </c>
      <c r="L58" s="37">
        <v>2959252</v>
      </c>
      <c r="N58" s="9">
        <v>13408296127</v>
      </c>
      <c r="P58" s="9">
        <v>0</v>
      </c>
      <c r="R58" s="9">
        <v>0</v>
      </c>
      <c r="T58" s="9">
        <v>4709252</v>
      </c>
      <c r="V58" s="9">
        <v>4666</v>
      </c>
      <c r="X58" s="9">
        <v>20129405015</v>
      </c>
      <c r="Z58" s="9">
        <v>21842628281.499599</v>
      </c>
      <c r="AB58" s="10">
        <v>0.97</v>
      </c>
    </row>
    <row r="59" spans="1:28" ht="18.75" x14ac:dyDescent="0.2">
      <c r="A59" s="27" t="s">
        <v>69</v>
      </c>
      <c r="B59" s="27"/>
      <c r="C59" s="27"/>
      <c r="D59" s="12"/>
      <c r="E59" s="26">
        <v>0</v>
      </c>
      <c r="F59" s="28"/>
      <c r="H59" s="13">
        <v>0</v>
      </c>
      <c r="J59" s="13">
        <v>0</v>
      </c>
      <c r="L59" s="38">
        <v>500000</v>
      </c>
      <c r="N59" s="13">
        <v>11504921969</v>
      </c>
      <c r="P59" s="13">
        <v>0</v>
      </c>
      <c r="R59" s="13">
        <v>0</v>
      </c>
      <c r="T59" s="13">
        <v>500000</v>
      </c>
      <c r="V59" s="13">
        <v>24150</v>
      </c>
      <c r="X59" s="13">
        <f>11504921969-124</f>
        <v>11504921845</v>
      </c>
      <c r="Z59" s="13">
        <f>12003153750-54</f>
        <v>12003153696</v>
      </c>
      <c r="AB59" s="14">
        <v>0.53</v>
      </c>
    </row>
    <row r="60" spans="1:28" ht="21" x14ac:dyDescent="0.2">
      <c r="A60" s="29" t="s">
        <v>70</v>
      </c>
      <c r="B60" s="29"/>
      <c r="C60" s="29"/>
      <c r="D60" s="29"/>
      <c r="F60" s="16">
        <v>401231217</v>
      </c>
      <c r="H60" s="16">
        <v>1816274671758</v>
      </c>
      <c r="J60" s="16">
        <v>1885729992631.8</v>
      </c>
      <c r="L60" s="39">
        <f>SUM(L9:L59)</f>
        <v>32992857</v>
      </c>
      <c r="N60" s="16">
        <v>164575077484</v>
      </c>
      <c r="P60" s="16">
        <v>-49759006</v>
      </c>
      <c r="R60" s="16">
        <v>107383830663</v>
      </c>
      <c r="T60" s="16">
        <v>394858585</v>
      </c>
      <c r="V60" s="16"/>
      <c r="X60" s="16">
        <f>SUM(X9:X59)</f>
        <v>1851170931271</v>
      </c>
      <c r="Z60" s="16">
        <f>SUM(Z9:Z59)</f>
        <v>2187202404897.103</v>
      </c>
      <c r="AB60" s="17">
        <v>97.45</v>
      </c>
    </row>
    <row r="61" spans="1:28" x14ac:dyDescent="0.2">
      <c r="V61" s="34"/>
      <c r="X61" s="34"/>
      <c r="Z61" s="34"/>
    </row>
    <row r="62" spans="1:28" x14ac:dyDescent="0.2">
      <c r="V62" s="34"/>
      <c r="X62" s="34"/>
      <c r="Z62" s="34"/>
    </row>
    <row r="63" spans="1:28" x14ac:dyDescent="0.2">
      <c r="V63" s="34"/>
    </row>
    <row r="64" spans="1:28" x14ac:dyDescent="0.2">
      <c r="P64" s="34"/>
    </row>
    <row r="65" spans="16:16" x14ac:dyDescent="0.2">
      <c r="P65" s="34"/>
    </row>
    <row r="66" spans="16:16" x14ac:dyDescent="0.2">
      <c r="P66" s="34"/>
    </row>
  </sheetData>
  <mergeCells count="116">
    <mergeCell ref="A57:C57"/>
    <mergeCell ref="E57:F57"/>
    <mergeCell ref="A58:C58"/>
    <mergeCell ref="E58:F58"/>
    <mergeCell ref="A59:C59"/>
    <mergeCell ref="E59:F59"/>
    <mergeCell ref="A60:D60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4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5"/>
  <sheetViews>
    <sheetView rightToLeft="1" topLeftCell="A37" workbookViewId="0">
      <selection activeCell="A69" sqref="A69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12.14062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29.5703125" customWidth="1"/>
    <col min="18" max="18" width="1.28515625" customWidth="1"/>
    <col min="19" max="19" width="0.28515625" customWidth="1"/>
  </cols>
  <sheetData>
    <row r="1" spans="1:18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21.75" customHeight="1" x14ac:dyDescent="0.2">
      <c r="A2" s="19" t="s">
        <v>87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4.45" customHeight="1" x14ac:dyDescent="0.2"/>
    <row r="5" spans="1:18" ht="24" x14ac:dyDescent="0.2">
      <c r="A5" s="20" t="s">
        <v>153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14.45" customHeight="1" x14ac:dyDescent="0.2">
      <c r="A6" s="21" t="s">
        <v>90</v>
      </c>
      <c r="C6" s="21" t="s">
        <v>102</v>
      </c>
      <c r="D6" s="21"/>
      <c r="E6" s="21"/>
      <c r="F6" s="21"/>
      <c r="G6" s="21"/>
      <c r="H6" s="21"/>
      <c r="I6" s="21"/>
      <c r="K6" s="21" t="s">
        <v>103</v>
      </c>
      <c r="L6" s="21"/>
      <c r="M6" s="21"/>
      <c r="N6" s="21"/>
      <c r="O6" s="21"/>
      <c r="P6" s="21"/>
      <c r="Q6" s="21"/>
      <c r="R6" s="21"/>
    </row>
    <row r="7" spans="1:18" ht="29.1" customHeight="1" x14ac:dyDescent="0.2">
      <c r="A7" s="21"/>
      <c r="C7" s="18" t="s">
        <v>13</v>
      </c>
      <c r="D7" s="3"/>
      <c r="E7" s="18" t="s">
        <v>15</v>
      </c>
      <c r="F7" s="3"/>
      <c r="G7" s="18" t="s">
        <v>151</v>
      </c>
      <c r="H7" s="3"/>
      <c r="I7" s="18" t="s">
        <v>154</v>
      </c>
      <c r="K7" s="18" t="s">
        <v>13</v>
      </c>
      <c r="L7" s="3"/>
      <c r="M7" s="18" t="s">
        <v>15</v>
      </c>
      <c r="N7" s="3"/>
      <c r="O7" s="18" t="s">
        <v>151</v>
      </c>
      <c r="P7" s="3"/>
      <c r="Q7" s="30" t="s">
        <v>154</v>
      </c>
      <c r="R7" s="30"/>
    </row>
    <row r="8" spans="1:18" ht="21.75" customHeight="1" x14ac:dyDescent="0.2">
      <c r="A8" s="5" t="s">
        <v>66</v>
      </c>
      <c r="C8" s="6">
        <v>11000000</v>
      </c>
      <c r="E8" s="6">
        <v>52737334650</v>
      </c>
      <c r="G8" s="6">
        <v>51786681741</v>
      </c>
      <c r="I8" s="6">
        <v>950652909</v>
      </c>
      <c r="K8" s="6">
        <v>11000000</v>
      </c>
      <c r="M8" s="6">
        <v>52737334650</v>
      </c>
      <c r="O8" s="6">
        <v>51786681741</v>
      </c>
      <c r="Q8" s="24">
        <f>M8-O8</f>
        <v>950652909</v>
      </c>
      <c r="R8" s="24"/>
    </row>
    <row r="9" spans="1:18" ht="21.75" customHeight="1" x14ac:dyDescent="0.2">
      <c r="A9" s="8" t="s">
        <v>60</v>
      </c>
      <c r="C9" s="9">
        <v>1373147</v>
      </c>
      <c r="E9" s="9">
        <v>11643251893</v>
      </c>
      <c r="G9" s="9">
        <v>10040191820</v>
      </c>
      <c r="I9" s="9">
        <v>1603060073</v>
      </c>
      <c r="K9" s="9">
        <v>1373147</v>
      </c>
      <c r="M9" s="9">
        <v>11643251893</v>
      </c>
      <c r="O9" s="9">
        <v>10027842137</v>
      </c>
      <c r="Q9" s="45">
        <f t="shared" ref="Q9:Q19" si="0">M9-O9</f>
        <v>1615409756</v>
      </c>
      <c r="R9" s="45"/>
    </row>
    <row r="10" spans="1:18" ht="21.75" customHeight="1" x14ac:dyDescent="0.2">
      <c r="A10" s="8" t="s">
        <v>44</v>
      </c>
      <c r="C10" s="9">
        <v>3409807</v>
      </c>
      <c r="E10" s="9">
        <v>61214706789</v>
      </c>
      <c r="G10" s="9">
        <v>56795257978</v>
      </c>
      <c r="I10" s="9">
        <v>4419448811</v>
      </c>
      <c r="K10" s="9">
        <v>3409807</v>
      </c>
      <c r="M10" s="9">
        <v>61214706789</v>
      </c>
      <c r="O10" s="9">
        <v>61248602023</v>
      </c>
      <c r="Q10" s="45">
        <f t="shared" si="0"/>
        <v>-33895234</v>
      </c>
      <c r="R10" s="45"/>
    </row>
    <row r="11" spans="1:18" ht="21.75" customHeight="1" x14ac:dyDescent="0.2">
      <c r="A11" s="8" t="s">
        <v>48</v>
      </c>
      <c r="C11" s="9">
        <v>453965</v>
      </c>
      <c r="E11" s="9">
        <v>8637191203</v>
      </c>
      <c r="G11" s="9">
        <v>8776853734</v>
      </c>
      <c r="I11" s="9">
        <v>-139662530</v>
      </c>
      <c r="K11" s="9">
        <v>453965</v>
      </c>
      <c r="M11" s="9">
        <v>8637191203</v>
      </c>
      <c r="O11" s="9">
        <v>9945856534</v>
      </c>
      <c r="Q11" s="45">
        <f t="shared" si="0"/>
        <v>-1308665331</v>
      </c>
      <c r="R11" s="45"/>
    </row>
    <row r="12" spans="1:18" ht="21.75" customHeight="1" x14ac:dyDescent="0.2">
      <c r="A12" s="8" t="s">
        <v>69</v>
      </c>
      <c r="C12" s="9">
        <v>500000</v>
      </c>
      <c r="E12" s="9">
        <v>12003153750</v>
      </c>
      <c r="G12" s="9">
        <v>11504921969</v>
      </c>
      <c r="I12" s="9">
        <v>498231781</v>
      </c>
      <c r="K12" s="9">
        <v>500000</v>
      </c>
      <c r="M12" s="9">
        <v>12003153750</v>
      </c>
      <c r="O12" s="9">
        <v>11504921969</v>
      </c>
      <c r="Q12" s="45">
        <f t="shared" si="0"/>
        <v>498231781</v>
      </c>
      <c r="R12" s="45"/>
    </row>
    <row r="13" spans="1:18" ht="21.75" customHeight="1" x14ac:dyDescent="0.2">
      <c r="A13" s="8" t="s">
        <v>22</v>
      </c>
      <c r="C13" s="9">
        <v>8278845</v>
      </c>
      <c r="E13" s="9">
        <v>22573754047</v>
      </c>
      <c r="G13" s="9">
        <v>21289938651</v>
      </c>
      <c r="I13" s="9">
        <v>1283815396</v>
      </c>
      <c r="K13" s="9">
        <v>8278845</v>
      </c>
      <c r="M13" s="9">
        <v>22573754047</v>
      </c>
      <c r="O13" s="9">
        <v>25083777742</v>
      </c>
      <c r="Q13" s="45">
        <f t="shared" si="0"/>
        <v>-2510023695</v>
      </c>
      <c r="R13" s="45"/>
    </row>
    <row r="14" spans="1:18" ht="21.75" customHeight="1" x14ac:dyDescent="0.2">
      <c r="A14" s="8" t="s">
        <v>52</v>
      </c>
      <c r="C14" s="9">
        <v>1121634</v>
      </c>
      <c r="E14" s="9">
        <v>12442956699</v>
      </c>
      <c r="G14" s="9">
        <v>12721696768</v>
      </c>
      <c r="I14" s="9">
        <v>-278740068</v>
      </c>
      <c r="K14" s="9">
        <v>1121634</v>
      </c>
      <c r="M14" s="9">
        <v>12442956699</v>
      </c>
      <c r="O14" s="9">
        <v>12331460675</v>
      </c>
      <c r="Q14" s="45">
        <f t="shared" si="0"/>
        <v>111496024</v>
      </c>
      <c r="R14" s="45"/>
    </row>
    <row r="15" spans="1:18" ht="21.75" customHeight="1" x14ac:dyDescent="0.2">
      <c r="A15" s="8" t="s">
        <v>41</v>
      </c>
      <c r="C15" s="9">
        <v>13360388</v>
      </c>
      <c r="E15" s="9">
        <v>77427610220</v>
      </c>
      <c r="G15" s="9">
        <v>65115268835</v>
      </c>
      <c r="I15" s="9">
        <v>12312341385</v>
      </c>
      <c r="K15" s="9">
        <v>13360388</v>
      </c>
      <c r="M15" s="9">
        <v>77427610220</v>
      </c>
      <c r="O15" s="9">
        <v>69474349246</v>
      </c>
      <c r="Q15" s="45">
        <f t="shared" si="0"/>
        <v>7953260974</v>
      </c>
      <c r="R15" s="45"/>
    </row>
    <row r="16" spans="1:18" ht="21.75" customHeight="1" x14ac:dyDescent="0.2">
      <c r="A16" s="8" t="s">
        <v>43</v>
      </c>
      <c r="C16" s="9">
        <v>4992954</v>
      </c>
      <c r="E16" s="9">
        <v>16343968826</v>
      </c>
      <c r="G16" s="9">
        <v>15485327281</v>
      </c>
      <c r="I16" s="9">
        <v>858641545</v>
      </c>
      <c r="K16" s="9">
        <v>4992954</v>
      </c>
      <c r="M16" s="9">
        <v>16343968826</v>
      </c>
      <c r="O16" s="9">
        <v>17252242832</v>
      </c>
      <c r="Q16" s="45">
        <f t="shared" si="0"/>
        <v>-908274006</v>
      </c>
      <c r="R16" s="45"/>
    </row>
    <row r="17" spans="1:18" ht="21.75" customHeight="1" x14ac:dyDescent="0.2">
      <c r="A17" s="8" t="s">
        <v>27</v>
      </c>
      <c r="C17" s="9">
        <v>7100000</v>
      </c>
      <c r="E17" s="9">
        <v>81093604950</v>
      </c>
      <c r="G17" s="9">
        <v>74177005050</v>
      </c>
      <c r="I17" s="9">
        <v>6916599900</v>
      </c>
      <c r="K17" s="9">
        <v>7100000</v>
      </c>
      <c r="M17" s="9">
        <v>81093604950</v>
      </c>
      <c r="O17" s="9">
        <v>85892878350</v>
      </c>
      <c r="Q17" s="45">
        <f t="shared" si="0"/>
        <v>-4799273400</v>
      </c>
      <c r="R17" s="45"/>
    </row>
    <row r="18" spans="1:18" ht="21.75" customHeight="1" x14ac:dyDescent="0.2">
      <c r="A18" s="8" t="s">
        <v>57</v>
      </c>
      <c r="C18" s="9">
        <v>2559559</v>
      </c>
      <c r="E18" s="9">
        <v>13507845973</v>
      </c>
      <c r="G18" s="9">
        <v>12083585076</v>
      </c>
      <c r="I18" s="9">
        <v>1424260897</v>
      </c>
      <c r="K18" s="9">
        <v>2559559</v>
      </c>
      <c r="M18" s="9">
        <v>13507845973</v>
      </c>
      <c r="O18" s="9">
        <v>14350019076</v>
      </c>
      <c r="Q18" s="45">
        <f t="shared" si="0"/>
        <v>-842173103</v>
      </c>
      <c r="R18" s="45"/>
    </row>
    <row r="19" spans="1:18" ht="21.75" customHeight="1" x14ac:dyDescent="0.2">
      <c r="A19" s="8" t="s">
        <v>30</v>
      </c>
      <c r="C19" s="9">
        <v>3411410</v>
      </c>
      <c r="E19" s="9">
        <v>37268322094</v>
      </c>
      <c r="G19" s="9">
        <v>35466197032</v>
      </c>
      <c r="I19" s="9">
        <v>1802125062</v>
      </c>
      <c r="K19" s="9">
        <v>3411410</v>
      </c>
      <c r="M19" s="9">
        <v>37268322094</v>
      </c>
      <c r="O19" s="9">
        <v>42049790085</v>
      </c>
      <c r="Q19" s="45">
        <f t="shared" si="0"/>
        <v>-4781467991</v>
      </c>
      <c r="R19" s="45"/>
    </row>
    <row r="20" spans="1:18" ht="21.75" customHeight="1" x14ac:dyDescent="0.2">
      <c r="A20" s="8" t="s">
        <v>26</v>
      </c>
      <c r="C20" s="9">
        <v>1596219</v>
      </c>
      <c r="E20" s="9">
        <v>51885792950</v>
      </c>
      <c r="G20" s="9">
        <v>51330440426</v>
      </c>
      <c r="I20" s="9">
        <v>555352524</v>
      </c>
      <c r="K20" s="9">
        <v>1596219</v>
      </c>
      <c r="M20" s="9">
        <v>51885792950</v>
      </c>
      <c r="O20" s="9">
        <v>52203137253</v>
      </c>
      <c r="Q20" s="45">
        <f t="shared" ref="Q20:Q51" si="1">M20-O20</f>
        <v>-317344303</v>
      </c>
      <c r="R20" s="45"/>
    </row>
    <row r="21" spans="1:18" ht="21.75" customHeight="1" x14ac:dyDescent="0.2">
      <c r="A21" s="8" t="s">
        <v>61</v>
      </c>
      <c r="C21" s="9">
        <v>14200000</v>
      </c>
      <c r="E21" s="9">
        <v>64931346000</v>
      </c>
      <c r="G21" s="9">
        <v>63477448470</v>
      </c>
      <c r="I21" s="9">
        <v>1453897530</v>
      </c>
      <c r="K21" s="9">
        <v>14200000</v>
      </c>
      <c r="M21" s="9">
        <v>64931346000</v>
      </c>
      <c r="O21" s="9">
        <v>62622009300</v>
      </c>
      <c r="Q21" s="45">
        <f t="shared" si="1"/>
        <v>2309336700</v>
      </c>
      <c r="R21" s="45"/>
    </row>
    <row r="22" spans="1:18" ht="21.75" customHeight="1" x14ac:dyDescent="0.2">
      <c r="A22" s="8" t="s">
        <v>45</v>
      </c>
      <c r="C22" s="9">
        <v>494366</v>
      </c>
      <c r="E22" s="9">
        <v>24517169417</v>
      </c>
      <c r="G22" s="9">
        <v>21013312573</v>
      </c>
      <c r="I22" s="9">
        <v>3503856844</v>
      </c>
      <c r="K22" s="9">
        <v>494366</v>
      </c>
      <c r="M22" s="9">
        <v>24517169417</v>
      </c>
      <c r="O22" s="9">
        <v>14890163012</v>
      </c>
      <c r="Q22" s="45">
        <f t="shared" si="1"/>
        <v>9627006405</v>
      </c>
      <c r="R22" s="45"/>
    </row>
    <row r="23" spans="1:18" ht="21.75" customHeight="1" x14ac:dyDescent="0.2">
      <c r="A23" s="8" t="s">
        <v>68</v>
      </c>
      <c r="C23" s="9">
        <v>4709252</v>
      </c>
      <c r="E23" s="9">
        <v>21842628281</v>
      </c>
      <c r="G23" s="9">
        <v>20129405015</v>
      </c>
      <c r="I23" s="9">
        <v>1713223266</v>
      </c>
      <c r="K23" s="9">
        <v>4709252</v>
      </c>
      <c r="M23" s="9">
        <v>21842628281</v>
      </c>
      <c r="O23" s="9">
        <v>20129405015</v>
      </c>
      <c r="Q23" s="45">
        <f t="shared" si="1"/>
        <v>1713223266</v>
      </c>
      <c r="R23" s="45"/>
    </row>
    <row r="24" spans="1:18" ht="21.75" customHeight="1" x14ac:dyDescent="0.2">
      <c r="A24" s="8" t="s">
        <v>58</v>
      </c>
      <c r="C24" s="9">
        <v>13000000</v>
      </c>
      <c r="E24" s="9">
        <v>84255678000</v>
      </c>
      <c r="G24" s="9">
        <v>74434464000</v>
      </c>
      <c r="I24" s="9">
        <v>9821214000</v>
      </c>
      <c r="K24" s="9">
        <v>13000000</v>
      </c>
      <c r="M24" s="9">
        <v>84255678000</v>
      </c>
      <c r="O24" s="9">
        <v>88649379004</v>
      </c>
      <c r="Q24" s="45">
        <f t="shared" si="1"/>
        <v>-4393701004</v>
      </c>
      <c r="R24" s="45"/>
    </row>
    <row r="25" spans="1:18" ht="21.75" customHeight="1" x14ac:dyDescent="0.2">
      <c r="A25" s="8" t="s">
        <v>38</v>
      </c>
      <c r="C25" s="9">
        <v>40000000</v>
      </c>
      <c r="E25" s="9">
        <v>43618914000</v>
      </c>
      <c r="G25" s="9">
        <v>37416042000</v>
      </c>
      <c r="I25" s="9">
        <v>6202872000</v>
      </c>
      <c r="K25" s="9">
        <v>40000000</v>
      </c>
      <c r="M25" s="9">
        <v>43618914000</v>
      </c>
      <c r="O25" s="9">
        <v>40915098004</v>
      </c>
      <c r="Q25" s="45">
        <f t="shared" si="1"/>
        <v>2703815996</v>
      </c>
      <c r="R25" s="45"/>
    </row>
    <row r="26" spans="1:18" ht="21.75" customHeight="1" x14ac:dyDescent="0.2">
      <c r="A26" s="8" t="s">
        <v>116</v>
      </c>
      <c r="C26" s="9">
        <v>18418</v>
      </c>
      <c r="E26" s="9">
        <v>111438841476</v>
      </c>
      <c r="G26" s="9">
        <v>106857059637</v>
      </c>
      <c r="I26" s="9">
        <v>4581781839</v>
      </c>
      <c r="K26" s="9">
        <v>18418</v>
      </c>
      <c r="M26" s="9">
        <v>111438841476</v>
      </c>
      <c r="O26" s="9">
        <v>85996913372</v>
      </c>
      <c r="Q26" s="45">
        <f t="shared" si="1"/>
        <v>25441928104</v>
      </c>
      <c r="R26" s="45"/>
    </row>
    <row r="27" spans="1:18" ht="21.75" customHeight="1" x14ac:dyDescent="0.2">
      <c r="A27" s="8" t="s">
        <v>67</v>
      </c>
      <c r="C27" s="9">
        <v>4623249</v>
      </c>
      <c r="E27" s="9">
        <v>22620235570</v>
      </c>
      <c r="G27" s="9">
        <v>19259079925</v>
      </c>
      <c r="I27" s="9">
        <v>3361155645</v>
      </c>
      <c r="K27" s="9">
        <v>4623249</v>
      </c>
      <c r="M27" s="9">
        <v>22620235570</v>
      </c>
      <c r="O27" s="9">
        <v>19259079925</v>
      </c>
      <c r="Q27" s="45">
        <f t="shared" si="1"/>
        <v>3361155645</v>
      </c>
      <c r="R27" s="45"/>
    </row>
    <row r="28" spans="1:18" ht="21.75" customHeight="1" x14ac:dyDescent="0.2">
      <c r="A28" s="8" t="s">
        <v>64</v>
      </c>
      <c r="C28" s="9">
        <v>7400000</v>
      </c>
      <c r="E28" s="9">
        <v>36978461190</v>
      </c>
      <c r="G28" s="9">
        <v>34085149277</v>
      </c>
      <c r="I28" s="9">
        <v>2893311913</v>
      </c>
      <c r="K28" s="9">
        <v>7400000</v>
      </c>
      <c r="M28" s="9">
        <v>36978461190</v>
      </c>
      <c r="O28" s="9">
        <v>34085149277</v>
      </c>
      <c r="Q28" s="45">
        <f t="shared" si="1"/>
        <v>2893311913</v>
      </c>
      <c r="R28" s="45"/>
    </row>
    <row r="29" spans="1:18" ht="21.75" customHeight="1" x14ac:dyDescent="0.2">
      <c r="A29" s="8" t="s">
        <v>36</v>
      </c>
      <c r="C29" s="9">
        <v>725000</v>
      </c>
      <c r="E29" s="9">
        <v>19155840525</v>
      </c>
      <c r="G29" s="9">
        <v>18449568000</v>
      </c>
      <c r="I29" s="9">
        <v>706272525</v>
      </c>
      <c r="K29" s="9">
        <v>725000</v>
      </c>
      <c r="M29" s="9">
        <v>19155840525</v>
      </c>
      <c r="O29" s="9">
        <v>16900092562</v>
      </c>
      <c r="Q29" s="45">
        <f t="shared" si="1"/>
        <v>2255747963</v>
      </c>
      <c r="R29" s="45"/>
    </row>
    <row r="30" spans="1:18" ht="21.75" customHeight="1" x14ac:dyDescent="0.2">
      <c r="A30" s="8" t="s">
        <v>53</v>
      </c>
      <c r="C30" s="9">
        <v>39100000</v>
      </c>
      <c r="E30" s="9">
        <v>56124460620</v>
      </c>
      <c r="G30" s="9">
        <v>48623061105</v>
      </c>
      <c r="I30" s="9">
        <v>7501399515</v>
      </c>
      <c r="K30" s="9">
        <v>39100000</v>
      </c>
      <c r="M30" s="9">
        <v>56124460620</v>
      </c>
      <c r="O30" s="9">
        <v>49519225172</v>
      </c>
      <c r="Q30" s="45">
        <f t="shared" si="1"/>
        <v>6605235448</v>
      </c>
      <c r="R30" s="45"/>
    </row>
    <row r="31" spans="1:18" ht="21.75" customHeight="1" x14ac:dyDescent="0.2">
      <c r="A31" s="8" t="s">
        <v>56</v>
      </c>
      <c r="C31" s="9">
        <v>2426318</v>
      </c>
      <c r="E31" s="9">
        <v>35963563673</v>
      </c>
      <c r="G31" s="9">
        <v>33531113296</v>
      </c>
      <c r="I31" s="9">
        <v>2432450377</v>
      </c>
      <c r="K31" s="9">
        <v>2426318</v>
      </c>
      <c r="M31" s="9">
        <v>35963563673</v>
      </c>
      <c r="O31" s="9">
        <v>36056000352</v>
      </c>
      <c r="Q31" s="45">
        <f t="shared" si="1"/>
        <v>-92436679</v>
      </c>
      <c r="R31" s="45"/>
    </row>
    <row r="32" spans="1:18" ht="21.75" customHeight="1" x14ac:dyDescent="0.2">
      <c r="A32" s="8" t="s">
        <v>25</v>
      </c>
      <c r="C32" s="9">
        <v>10217646</v>
      </c>
      <c r="E32" s="9">
        <v>47290298285</v>
      </c>
      <c r="G32" s="9">
        <v>47564533262</v>
      </c>
      <c r="I32" s="9">
        <v>-274234976</v>
      </c>
      <c r="K32" s="9">
        <v>10217646</v>
      </c>
      <c r="M32" s="9">
        <v>47290298285</v>
      </c>
      <c r="O32" s="9">
        <v>53072727124</v>
      </c>
      <c r="Q32" s="45">
        <f t="shared" si="1"/>
        <v>-5782428839</v>
      </c>
      <c r="R32" s="45"/>
    </row>
    <row r="33" spans="1:18" ht="21.75" customHeight="1" x14ac:dyDescent="0.2">
      <c r="A33" s="8" t="s">
        <v>46</v>
      </c>
      <c r="C33" s="9">
        <v>340000</v>
      </c>
      <c r="E33" s="9">
        <v>22657978080</v>
      </c>
      <c r="G33" s="9">
        <v>19058523030</v>
      </c>
      <c r="I33" s="9">
        <v>3599455050</v>
      </c>
      <c r="K33" s="9">
        <v>340000</v>
      </c>
      <c r="M33" s="9">
        <v>22657978080</v>
      </c>
      <c r="O33" s="9">
        <v>20030971506</v>
      </c>
      <c r="Q33" s="45">
        <f t="shared" si="1"/>
        <v>2627006574</v>
      </c>
      <c r="R33" s="45"/>
    </row>
    <row r="34" spans="1:18" ht="21.75" customHeight="1" x14ac:dyDescent="0.2">
      <c r="A34" s="8" t="s">
        <v>42</v>
      </c>
      <c r="C34" s="9">
        <v>900000</v>
      </c>
      <c r="E34" s="9">
        <v>32117755500</v>
      </c>
      <c r="G34" s="9">
        <v>25121631600</v>
      </c>
      <c r="I34" s="9">
        <v>6996123900</v>
      </c>
      <c r="K34" s="9">
        <v>900000</v>
      </c>
      <c r="M34" s="9">
        <v>32117755500</v>
      </c>
      <c r="O34" s="9">
        <v>29979553950</v>
      </c>
      <c r="Q34" s="45">
        <f t="shared" si="1"/>
        <v>2138201550</v>
      </c>
      <c r="R34" s="45"/>
    </row>
    <row r="35" spans="1:18" ht="21.75" customHeight="1" x14ac:dyDescent="0.2">
      <c r="A35" s="8" t="s">
        <v>20</v>
      </c>
      <c r="C35" s="9">
        <v>48477827</v>
      </c>
      <c r="E35" s="9">
        <v>105052856965</v>
      </c>
      <c r="G35" s="9">
        <v>90306905483</v>
      </c>
      <c r="I35" s="9">
        <v>14745951482</v>
      </c>
      <c r="K35" s="9">
        <v>48477827</v>
      </c>
      <c r="M35" s="9">
        <v>105052856965</v>
      </c>
      <c r="O35" s="9">
        <v>80090756085</v>
      </c>
      <c r="Q35" s="45">
        <f t="shared" si="1"/>
        <v>24962100880</v>
      </c>
      <c r="R35" s="45"/>
    </row>
    <row r="36" spans="1:18" ht="21.75" customHeight="1" x14ac:dyDescent="0.2">
      <c r="A36" s="8" t="s">
        <v>40</v>
      </c>
      <c r="C36" s="9">
        <v>20654069</v>
      </c>
      <c r="E36" s="9">
        <v>207364890623</v>
      </c>
      <c r="G36" s="9">
        <v>185191219150</v>
      </c>
      <c r="I36" s="9">
        <v>22173671473</v>
      </c>
      <c r="K36" s="9">
        <v>20654069</v>
      </c>
      <c r="M36" s="9">
        <v>207364890623</v>
      </c>
      <c r="O36" s="9">
        <v>165481288961</v>
      </c>
      <c r="Q36" s="45">
        <f t="shared" si="1"/>
        <v>41883601662</v>
      </c>
      <c r="R36" s="45"/>
    </row>
    <row r="37" spans="1:18" ht="21.75" customHeight="1" x14ac:dyDescent="0.2">
      <c r="A37" s="8" t="s">
        <v>50</v>
      </c>
      <c r="C37" s="9">
        <v>3434904</v>
      </c>
      <c r="E37" s="9">
        <v>42236948393</v>
      </c>
      <c r="G37" s="9">
        <v>35032424455</v>
      </c>
      <c r="I37" s="9">
        <v>7204523938</v>
      </c>
      <c r="K37" s="9">
        <v>3434904</v>
      </c>
      <c r="M37" s="9">
        <v>42236948393</v>
      </c>
      <c r="O37" s="9">
        <v>35702008331</v>
      </c>
      <c r="Q37" s="45">
        <f t="shared" si="1"/>
        <v>6534940062</v>
      </c>
      <c r="R37" s="45"/>
    </row>
    <row r="38" spans="1:18" ht="21.75" customHeight="1" x14ac:dyDescent="0.2">
      <c r="A38" s="8" t="s">
        <v>51</v>
      </c>
      <c r="C38" s="9">
        <v>40300000</v>
      </c>
      <c r="E38" s="9">
        <v>187241444910</v>
      </c>
      <c r="G38" s="9">
        <v>154191767535</v>
      </c>
      <c r="I38" s="9">
        <v>33049677375</v>
      </c>
      <c r="K38" s="9">
        <v>40300000</v>
      </c>
      <c r="M38" s="9">
        <v>187241444910</v>
      </c>
      <c r="O38" s="9">
        <v>188202890080</v>
      </c>
      <c r="Q38" s="45">
        <f t="shared" si="1"/>
        <v>-961445170</v>
      </c>
      <c r="R38" s="45"/>
    </row>
    <row r="39" spans="1:18" ht="21.75" customHeight="1" x14ac:dyDescent="0.2">
      <c r="A39" s="8" t="s">
        <v>19</v>
      </c>
      <c r="C39" s="9">
        <v>1428571</v>
      </c>
      <c r="E39" s="9">
        <v>4309915492</v>
      </c>
      <c r="G39" s="9">
        <v>3794429718</v>
      </c>
      <c r="I39" s="9">
        <v>515485774</v>
      </c>
      <c r="K39" s="9">
        <v>1428571</v>
      </c>
      <c r="M39" s="9">
        <v>4309915492</v>
      </c>
      <c r="O39" s="9">
        <v>3267110026</v>
      </c>
      <c r="Q39" s="45">
        <f t="shared" si="1"/>
        <v>1042805466</v>
      </c>
      <c r="R39" s="45"/>
    </row>
    <row r="40" spans="1:18" ht="21.75" customHeight="1" x14ac:dyDescent="0.2">
      <c r="A40" s="8" t="s">
        <v>29</v>
      </c>
      <c r="C40" s="9">
        <v>585000</v>
      </c>
      <c r="E40" s="9">
        <v>132109543215</v>
      </c>
      <c r="G40" s="9">
        <v>117321508687</v>
      </c>
      <c r="I40" s="9">
        <v>14788034528</v>
      </c>
      <c r="K40" s="9">
        <v>585000</v>
      </c>
      <c r="M40" s="9">
        <v>132109543215</v>
      </c>
      <c r="O40" s="9">
        <v>81715085010</v>
      </c>
      <c r="Q40" s="45">
        <f t="shared" si="1"/>
        <v>50394458205</v>
      </c>
      <c r="R40" s="45"/>
    </row>
    <row r="41" spans="1:18" ht="21.75" customHeight="1" x14ac:dyDescent="0.2">
      <c r="A41" s="8" t="s">
        <v>32</v>
      </c>
      <c r="C41" s="9">
        <v>8216667</v>
      </c>
      <c r="E41" s="9">
        <v>42431605833</v>
      </c>
      <c r="G41" s="9">
        <v>40098655945</v>
      </c>
      <c r="I41" s="9">
        <v>2332949888</v>
      </c>
      <c r="K41" s="9">
        <v>8216667</v>
      </c>
      <c r="M41" s="9">
        <v>42431605833</v>
      </c>
      <c r="O41" s="9">
        <v>34351354446</v>
      </c>
      <c r="Q41" s="45">
        <f t="shared" si="1"/>
        <v>8080251387</v>
      </c>
      <c r="R41" s="45"/>
    </row>
    <row r="42" spans="1:18" ht="21.75" customHeight="1" x14ac:dyDescent="0.2">
      <c r="A42" s="8" t="s">
        <v>65</v>
      </c>
      <c r="C42" s="9">
        <v>1059771</v>
      </c>
      <c r="E42" s="9">
        <v>14654756658</v>
      </c>
      <c r="G42" s="9">
        <v>4401228963</v>
      </c>
      <c r="I42" s="9">
        <v>10253527695</v>
      </c>
      <c r="K42" s="9">
        <v>1059771</v>
      </c>
      <c r="M42" s="9">
        <v>14654756658</v>
      </c>
      <c r="O42" s="9">
        <v>4401228963</v>
      </c>
      <c r="Q42" s="45">
        <f t="shared" si="1"/>
        <v>10253527695</v>
      </c>
      <c r="R42" s="45"/>
    </row>
    <row r="43" spans="1:18" ht="21.75" customHeight="1" x14ac:dyDescent="0.2">
      <c r="A43" s="8" t="s">
        <v>63</v>
      </c>
      <c r="C43" s="9">
        <v>3200000</v>
      </c>
      <c r="E43" s="9">
        <v>18449568000</v>
      </c>
      <c r="G43" s="9">
        <v>15521096720</v>
      </c>
      <c r="I43" s="9">
        <v>2928471280</v>
      </c>
      <c r="K43" s="9">
        <v>3200000</v>
      </c>
      <c r="M43" s="9">
        <v>18449568000</v>
      </c>
      <c r="O43" s="9">
        <v>16286515292</v>
      </c>
      <c r="Q43" s="45">
        <f t="shared" si="1"/>
        <v>2163052708</v>
      </c>
      <c r="R43" s="45"/>
    </row>
    <row r="44" spans="1:18" ht="21.75" customHeight="1" x14ac:dyDescent="0.2">
      <c r="A44" s="8" t="s">
        <v>49</v>
      </c>
      <c r="C44" s="9">
        <v>10180000</v>
      </c>
      <c r="E44" s="9">
        <v>37138304430</v>
      </c>
      <c r="G44" s="9">
        <v>30884497308</v>
      </c>
      <c r="I44" s="9">
        <v>6253807122</v>
      </c>
      <c r="K44" s="9">
        <v>10180000</v>
      </c>
      <c r="M44" s="9">
        <v>37138304430</v>
      </c>
      <c r="O44" s="9">
        <v>37745470165</v>
      </c>
      <c r="Q44" s="45">
        <f t="shared" si="1"/>
        <v>-607165735</v>
      </c>
      <c r="R44" s="45"/>
    </row>
    <row r="45" spans="1:18" ht="21.75" customHeight="1" x14ac:dyDescent="0.2">
      <c r="A45" s="8" t="s">
        <v>31</v>
      </c>
      <c r="C45" s="9">
        <v>360000</v>
      </c>
      <c r="E45" s="9">
        <v>74591921520</v>
      </c>
      <c r="G45" s="9">
        <v>62091941580</v>
      </c>
      <c r="I45" s="9">
        <v>12499979940</v>
      </c>
      <c r="K45" s="9">
        <v>360000</v>
      </c>
      <c r="M45" s="9">
        <v>74591921520</v>
      </c>
      <c r="O45" s="9">
        <v>58348746901</v>
      </c>
      <c r="Q45" s="45">
        <f t="shared" si="1"/>
        <v>16243174619</v>
      </c>
      <c r="R45" s="45"/>
    </row>
    <row r="46" spans="1:18" ht="21.75" customHeight="1" x14ac:dyDescent="0.2">
      <c r="A46" s="8" t="s">
        <v>59</v>
      </c>
      <c r="C46" s="9">
        <v>3234807</v>
      </c>
      <c r="E46" s="9">
        <v>42992035840</v>
      </c>
      <c r="G46" s="9">
        <v>38104384795</v>
      </c>
      <c r="I46" s="9">
        <v>4887651045</v>
      </c>
      <c r="K46" s="9">
        <v>3234807</v>
      </c>
      <c r="M46" s="9">
        <v>42992035840</v>
      </c>
      <c r="O46" s="9">
        <v>45500172565</v>
      </c>
      <c r="Q46" s="45">
        <v>-2508136725</v>
      </c>
      <c r="R46" s="45"/>
    </row>
    <row r="47" spans="1:18" ht="21.75" customHeight="1" x14ac:dyDescent="0.2">
      <c r="A47" s="8" t="s">
        <v>62</v>
      </c>
      <c r="C47" s="9">
        <v>6980000</v>
      </c>
      <c r="E47" s="9">
        <v>56270983590</v>
      </c>
      <c r="G47" s="9">
        <v>51483439980</v>
      </c>
      <c r="I47" s="9">
        <v>4787543610</v>
      </c>
      <c r="K47" s="9">
        <v>6980000</v>
      </c>
      <c r="M47" s="9">
        <v>56270983590</v>
      </c>
      <c r="O47" s="9">
        <v>51622209362</v>
      </c>
      <c r="Q47" s="45">
        <v>4648774228</v>
      </c>
      <c r="R47" s="45"/>
    </row>
    <row r="48" spans="1:18" ht="21.75" customHeight="1" x14ac:dyDescent="0.2">
      <c r="A48" s="8" t="s">
        <v>54</v>
      </c>
      <c r="C48" s="9">
        <v>13200000</v>
      </c>
      <c r="E48" s="9">
        <v>38970736200</v>
      </c>
      <c r="G48" s="9">
        <v>34509439800</v>
      </c>
      <c r="I48" s="9">
        <v>4461296400</v>
      </c>
      <c r="K48" s="9">
        <v>13200000</v>
      </c>
      <c r="M48" s="9">
        <v>38970736200</v>
      </c>
      <c r="O48" s="9">
        <v>35060541021</v>
      </c>
      <c r="Q48" s="45">
        <v>3910195179</v>
      </c>
      <c r="R48" s="45"/>
    </row>
    <row r="49" spans="1:18" ht="21.75" customHeight="1" x14ac:dyDescent="0.2">
      <c r="A49" s="8" t="s">
        <v>37</v>
      </c>
      <c r="C49" s="9">
        <v>14000000</v>
      </c>
      <c r="E49" s="9">
        <v>35028333900</v>
      </c>
      <c r="G49" s="9">
        <v>29823488100</v>
      </c>
      <c r="I49" s="9">
        <v>5204845800</v>
      </c>
      <c r="K49" s="9">
        <v>14000000</v>
      </c>
      <c r="M49" s="9">
        <v>35028333900</v>
      </c>
      <c r="O49" s="9">
        <v>33664497300</v>
      </c>
      <c r="Q49" s="45">
        <v>1363836600</v>
      </c>
      <c r="R49" s="45"/>
    </row>
    <row r="50" spans="1:18" ht="21.75" customHeight="1" x14ac:dyDescent="0.2">
      <c r="A50" s="8" t="s">
        <v>24</v>
      </c>
      <c r="C50" s="9">
        <v>20234000</v>
      </c>
      <c r="E50" s="9">
        <v>35158586259</v>
      </c>
      <c r="G50" s="9">
        <v>33569611251</v>
      </c>
      <c r="I50" s="9">
        <v>1588975008</v>
      </c>
      <c r="K50" s="9">
        <v>20234000</v>
      </c>
      <c r="M50" s="9">
        <v>35158586259</v>
      </c>
      <c r="O50" s="9">
        <v>45496980618</v>
      </c>
      <c r="Q50" s="45">
        <v>-10338394359</v>
      </c>
      <c r="R50" s="45"/>
    </row>
    <row r="51" spans="1:18" ht="21.75" customHeight="1" x14ac:dyDescent="0.2">
      <c r="A51" s="11" t="s">
        <v>33</v>
      </c>
      <c r="C51" s="13">
        <v>2000792</v>
      </c>
      <c r="E51" s="13">
        <v>30907308449</v>
      </c>
      <c r="G51" s="13">
        <v>26213534450</v>
      </c>
      <c r="I51" s="13">
        <v>4693773999</v>
      </c>
      <c r="K51" s="13">
        <v>2000792</v>
      </c>
      <c r="M51" s="13">
        <v>30907308408</v>
      </c>
      <c r="O51" s="13">
        <v>25712712593</v>
      </c>
      <c r="Q51" s="45">
        <v>5194595815</v>
      </c>
      <c r="R51" s="45"/>
    </row>
    <row r="52" spans="1:18" ht="21.75" customHeight="1" x14ac:dyDescent="0.2">
      <c r="A52" s="15" t="s">
        <v>70</v>
      </c>
      <c r="C52" s="16">
        <v>394858585</v>
      </c>
      <c r="E52" s="16">
        <v>2187202404938</v>
      </c>
      <c r="G52" s="16">
        <v>1948133331471</v>
      </c>
      <c r="I52" s="16">
        <v>239069073470</v>
      </c>
      <c r="K52" s="16">
        <v>394858585</v>
      </c>
      <c r="M52" s="16">
        <f>SUM(M8:M51)</f>
        <v>2187202404897</v>
      </c>
      <c r="O52" s="16">
        <v>1977910494998</v>
      </c>
      <c r="Q52" s="32">
        <f>SUM(Q8:R51)</f>
        <v>209295509940</v>
      </c>
      <c r="R52" s="32"/>
    </row>
    <row r="53" spans="1:18" x14ac:dyDescent="0.2">
      <c r="M53" s="34"/>
    </row>
    <row r="54" spans="1:18" x14ac:dyDescent="0.2">
      <c r="M54" s="34"/>
      <c r="Q54" s="34"/>
    </row>
    <row r="55" spans="1:18" x14ac:dyDescent="0.2">
      <c r="Q55" s="34"/>
    </row>
  </sheetData>
  <mergeCells count="53"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view="pageBreakPreview" zoomScale="115" zoomScaleNormal="100" zoomScaleSheetLayoutView="115" workbookViewId="0">
      <selection activeCell="A69" sqref="A69"/>
    </sheetView>
  </sheetViews>
  <sheetFormatPr defaultRowHeight="12.75" x14ac:dyDescent="0.2"/>
  <cols>
    <col min="1" max="1" width="2.85546875" bestFit="1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2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1.7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4.45" customHeight="1" x14ac:dyDescent="0.2"/>
    <row r="5" spans="1:12" ht="14.45" customHeight="1" x14ac:dyDescent="0.2">
      <c r="A5" s="1">
        <v>2</v>
      </c>
      <c r="B5" s="20" t="s">
        <v>72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4.45" customHeight="1" x14ac:dyDescent="0.2">
      <c r="D6" s="2" t="s">
        <v>7</v>
      </c>
      <c r="F6" s="21" t="s">
        <v>8</v>
      </c>
      <c r="G6" s="21"/>
      <c r="H6" s="21"/>
      <c r="J6" s="33" t="s">
        <v>9</v>
      </c>
      <c r="K6" s="33"/>
      <c r="L6" s="33"/>
    </row>
    <row r="7" spans="1:12" ht="14.45" customHeight="1" x14ac:dyDescent="0.2">
      <c r="A7" s="21" t="s">
        <v>73</v>
      </c>
      <c r="B7" s="21"/>
      <c r="D7" s="2" t="s">
        <v>74</v>
      </c>
      <c r="F7" s="2" t="s">
        <v>75</v>
      </c>
      <c r="H7" s="2" t="s">
        <v>76</v>
      </c>
      <c r="J7" s="2" t="s">
        <v>74</v>
      </c>
      <c r="L7" s="2" t="s">
        <v>18</v>
      </c>
    </row>
    <row r="8" spans="1:12" ht="21.75" customHeight="1" x14ac:dyDescent="0.2">
      <c r="A8" s="23" t="s">
        <v>77</v>
      </c>
      <c r="B8" s="23"/>
      <c r="D8" s="6">
        <v>900319</v>
      </c>
      <c r="F8" s="6">
        <v>3684</v>
      </c>
      <c r="H8" s="6">
        <v>0</v>
      </c>
      <c r="J8" s="6">
        <v>904003</v>
      </c>
      <c r="L8" s="7" t="s">
        <v>78</v>
      </c>
    </row>
    <row r="9" spans="1:12" ht="21.75" customHeight="1" x14ac:dyDescent="0.2">
      <c r="A9" s="25" t="s">
        <v>79</v>
      </c>
      <c r="B9" s="25"/>
      <c r="D9" s="9">
        <v>4721000</v>
      </c>
      <c r="F9" s="9">
        <v>0</v>
      </c>
      <c r="H9" s="9">
        <v>0</v>
      </c>
      <c r="J9" s="9">
        <v>4721000</v>
      </c>
      <c r="L9" s="10" t="s">
        <v>78</v>
      </c>
    </row>
    <row r="10" spans="1:12" ht="21.75" customHeight="1" x14ac:dyDescent="0.2">
      <c r="A10" s="25" t="s">
        <v>80</v>
      </c>
      <c r="B10" s="25"/>
      <c r="D10" s="9">
        <v>3163592354</v>
      </c>
      <c r="F10" s="9">
        <v>2402809601</v>
      </c>
      <c r="H10" s="9">
        <v>5560391000</v>
      </c>
      <c r="J10" s="9">
        <v>6010955</v>
      </c>
      <c r="L10" s="10" t="s">
        <v>78</v>
      </c>
    </row>
    <row r="11" spans="1:12" ht="21.75" customHeight="1" x14ac:dyDescent="0.2">
      <c r="A11" s="25" t="s">
        <v>81</v>
      </c>
      <c r="B11" s="25"/>
      <c r="D11" s="9">
        <v>2033757067</v>
      </c>
      <c r="F11" s="9">
        <v>43983140070</v>
      </c>
      <c r="H11" s="9">
        <v>46010860000</v>
      </c>
      <c r="J11" s="9">
        <v>6037137</v>
      </c>
      <c r="L11" s="10" t="s">
        <v>78</v>
      </c>
    </row>
    <row r="12" spans="1:12" ht="21.75" customHeight="1" x14ac:dyDescent="0.2">
      <c r="A12" s="25" t="s">
        <v>82</v>
      </c>
      <c r="B12" s="25"/>
      <c r="D12" s="9">
        <v>19324064679</v>
      </c>
      <c r="F12" s="9">
        <v>147866096492</v>
      </c>
      <c r="H12" s="9">
        <v>166736047450</v>
      </c>
      <c r="J12" s="9">
        <v>454113721</v>
      </c>
      <c r="L12" s="10" t="s">
        <v>83</v>
      </c>
    </row>
    <row r="13" spans="1:12" ht="21.75" customHeight="1" x14ac:dyDescent="0.2">
      <c r="A13" s="25" t="s">
        <v>84</v>
      </c>
      <c r="B13" s="25"/>
      <c r="D13" s="9">
        <v>14836776</v>
      </c>
      <c r="F13" s="9">
        <v>60806</v>
      </c>
      <c r="H13" s="9">
        <v>0</v>
      </c>
      <c r="J13" s="9">
        <v>14897582</v>
      </c>
      <c r="L13" s="10" t="s">
        <v>78</v>
      </c>
    </row>
    <row r="14" spans="1:12" ht="21.75" customHeight="1" x14ac:dyDescent="0.2">
      <c r="A14" s="25" t="s">
        <v>85</v>
      </c>
      <c r="B14" s="25"/>
      <c r="D14" s="9">
        <v>9592428</v>
      </c>
      <c r="F14" s="9">
        <v>39255</v>
      </c>
      <c r="H14" s="9">
        <v>0</v>
      </c>
      <c r="J14" s="9">
        <v>9631683</v>
      </c>
      <c r="L14" s="10" t="s">
        <v>78</v>
      </c>
    </row>
    <row r="15" spans="1:12" ht="21.75" customHeight="1" x14ac:dyDescent="0.2">
      <c r="A15" s="27" t="s">
        <v>86</v>
      </c>
      <c r="B15" s="27"/>
      <c r="D15" s="13">
        <v>8488000</v>
      </c>
      <c r="F15" s="13">
        <v>0</v>
      </c>
      <c r="H15" s="13">
        <v>0</v>
      </c>
      <c r="J15" s="13">
        <v>8488000</v>
      </c>
      <c r="L15" s="14" t="s">
        <v>78</v>
      </c>
    </row>
    <row r="16" spans="1:12" ht="21.75" customHeight="1" x14ac:dyDescent="0.2">
      <c r="A16" s="29" t="s">
        <v>70</v>
      </c>
      <c r="B16" s="29"/>
      <c r="D16" s="16">
        <v>24559952623</v>
      </c>
      <c r="F16" s="16">
        <v>194252149908</v>
      </c>
      <c r="H16" s="16">
        <v>218307298450</v>
      </c>
      <c r="J16" s="16">
        <v>504804081</v>
      </c>
      <c r="L16" s="17">
        <v>0</v>
      </c>
    </row>
    <row r="17" spans="10:10" x14ac:dyDescent="0.2">
      <c r="J17" s="34"/>
    </row>
  </sheetData>
  <mergeCells count="16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30" zoomScaleNormal="100" zoomScaleSheetLayoutView="130" workbookViewId="0">
      <selection activeCell="B22" sqref="B2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1.75" customHeight="1" x14ac:dyDescent="0.2">
      <c r="A2" s="19" t="s">
        <v>87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4.45" customHeight="1" x14ac:dyDescent="0.2"/>
    <row r="5" spans="1:10" ht="29.1" customHeight="1" x14ac:dyDescent="0.2">
      <c r="A5" s="1" t="s">
        <v>88</v>
      </c>
      <c r="B5" s="20" t="s">
        <v>89</v>
      </c>
      <c r="C5" s="20"/>
      <c r="D5" s="20"/>
      <c r="E5" s="20"/>
      <c r="F5" s="20"/>
      <c r="G5" s="20"/>
      <c r="H5" s="20"/>
      <c r="I5" s="20"/>
      <c r="J5" s="20"/>
    </row>
    <row r="6" spans="1:10" ht="14.45" customHeight="1" x14ac:dyDescent="0.2"/>
    <row r="7" spans="1:10" ht="14.45" customHeight="1" x14ac:dyDescent="0.2">
      <c r="A7" s="21" t="s">
        <v>90</v>
      </c>
      <c r="B7" s="21"/>
      <c r="D7" s="2" t="s">
        <v>91</v>
      </c>
      <c r="F7" s="2" t="s">
        <v>74</v>
      </c>
      <c r="H7" s="2" t="s">
        <v>92</v>
      </c>
      <c r="J7" s="2" t="s">
        <v>93</v>
      </c>
    </row>
    <row r="8" spans="1:10" ht="21.75" customHeight="1" x14ac:dyDescent="0.2">
      <c r="A8" s="23" t="s">
        <v>94</v>
      </c>
      <c r="B8" s="23"/>
      <c r="D8" s="5" t="s">
        <v>95</v>
      </c>
      <c r="F8" s="6">
        <v>226720171047</v>
      </c>
      <c r="H8" s="7">
        <v>95.4</v>
      </c>
      <c r="J8" s="7">
        <v>10.1</v>
      </c>
    </row>
    <row r="9" spans="1:10" ht="21.75" customHeight="1" x14ac:dyDescent="0.2">
      <c r="A9" s="25" t="s">
        <v>98</v>
      </c>
      <c r="B9" s="25"/>
      <c r="D9" s="8" t="s">
        <v>96</v>
      </c>
      <c r="F9" s="9">
        <v>1987941</v>
      </c>
      <c r="H9" s="10">
        <v>0</v>
      </c>
      <c r="J9" s="10">
        <v>0</v>
      </c>
    </row>
    <row r="10" spans="1:10" ht="21.75" customHeight="1" x14ac:dyDescent="0.2">
      <c r="A10" s="27" t="s">
        <v>99</v>
      </c>
      <c r="B10" s="27"/>
      <c r="D10" s="8" t="s">
        <v>97</v>
      </c>
      <c r="F10" s="13">
        <v>1817476550</v>
      </c>
      <c r="H10" s="14">
        <v>0.76</v>
      </c>
      <c r="J10" s="14">
        <v>0.08</v>
      </c>
    </row>
    <row r="11" spans="1:10" ht="21.75" customHeight="1" x14ac:dyDescent="0.2">
      <c r="A11" s="29" t="s">
        <v>70</v>
      </c>
      <c r="B11" s="29"/>
      <c r="D11" s="16"/>
      <c r="F11" s="16">
        <v>228539635538</v>
      </c>
      <c r="H11" s="17">
        <v>96.16</v>
      </c>
      <c r="J11" s="17">
        <v>10.18</v>
      </c>
    </row>
    <row r="12" spans="1:10" x14ac:dyDescent="0.2">
      <c r="F12" s="34"/>
    </row>
    <row r="13" spans="1:10" x14ac:dyDescent="0.2">
      <c r="F13" s="34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8"/>
  <sheetViews>
    <sheetView rightToLeft="1" topLeftCell="A47" workbookViewId="0">
      <selection activeCell="A69" sqref="A69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5.8554687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6.140625" bestFit="1" customWidth="1"/>
    <col min="18" max="18" width="1.28515625" customWidth="1"/>
    <col min="19" max="19" width="15" bestFit="1" customWidth="1"/>
    <col min="20" max="20" width="2" bestFit="1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25.5" x14ac:dyDescent="0.2">
      <c r="A2" s="19" t="s">
        <v>87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5" spans="1:23" ht="24" x14ac:dyDescent="0.2">
      <c r="A5" s="1" t="s">
        <v>100</v>
      </c>
      <c r="B5" s="20" t="s">
        <v>101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21" x14ac:dyDescent="0.2">
      <c r="D6" s="21" t="s">
        <v>102</v>
      </c>
      <c r="E6" s="21"/>
      <c r="F6" s="21"/>
      <c r="G6" s="21"/>
      <c r="H6" s="21"/>
      <c r="I6" s="21"/>
      <c r="J6" s="21"/>
      <c r="K6" s="21"/>
      <c r="L6" s="21"/>
      <c r="N6" s="21" t="s">
        <v>103</v>
      </c>
      <c r="O6" s="21"/>
      <c r="P6" s="21"/>
      <c r="Q6" s="21"/>
      <c r="R6" s="21"/>
      <c r="S6" s="21"/>
      <c r="T6" s="21"/>
      <c r="U6" s="21"/>
      <c r="V6" s="21"/>
      <c r="W6" s="21"/>
    </row>
    <row r="7" spans="1:23" ht="21" x14ac:dyDescent="0.2">
      <c r="A7" s="21" t="s">
        <v>104</v>
      </c>
      <c r="B7" s="21"/>
      <c r="D7" s="2" t="s">
        <v>105</v>
      </c>
      <c r="F7" s="2" t="s">
        <v>106</v>
      </c>
      <c r="H7" s="2" t="s">
        <v>107</v>
      </c>
      <c r="J7" s="4" t="s">
        <v>74</v>
      </c>
      <c r="K7" s="3"/>
      <c r="L7" s="4" t="s">
        <v>92</v>
      </c>
      <c r="N7" s="2" t="s">
        <v>105</v>
      </c>
      <c r="P7" s="21" t="s">
        <v>106</v>
      </c>
      <c r="Q7" s="21"/>
      <c r="S7" s="2" t="s">
        <v>107</v>
      </c>
      <c r="U7" s="4" t="s">
        <v>74</v>
      </c>
      <c r="V7" s="3"/>
      <c r="W7" s="4" t="s">
        <v>92</v>
      </c>
    </row>
    <row r="8" spans="1:23" ht="18.75" x14ac:dyDescent="0.2">
      <c r="A8" s="23" t="s">
        <v>57</v>
      </c>
      <c r="B8" s="23"/>
      <c r="D8" s="6">
        <v>0</v>
      </c>
      <c r="F8" s="6">
        <v>1424260897</v>
      </c>
      <c r="H8" s="6">
        <v>-501154586</v>
      </c>
      <c r="J8" s="6">
        <f>D8+F8+H8</f>
        <v>923106311</v>
      </c>
      <c r="L8" s="7">
        <v>0.39</v>
      </c>
      <c r="N8" s="6">
        <v>0</v>
      </c>
      <c r="P8" s="24">
        <v>-842173102</v>
      </c>
      <c r="Q8" s="24"/>
      <c r="S8" s="6">
        <v>-501154586</v>
      </c>
      <c r="U8" s="6">
        <f>N8+P8+S8</f>
        <v>-1343327688</v>
      </c>
      <c r="W8" s="7">
        <v>-0.39</v>
      </c>
    </row>
    <row r="9" spans="1:23" ht="18.75" x14ac:dyDescent="0.2">
      <c r="A9" s="25" t="s">
        <v>30</v>
      </c>
      <c r="B9" s="25"/>
      <c r="D9" s="9">
        <v>0</v>
      </c>
      <c r="F9" s="9">
        <v>1802125062</v>
      </c>
      <c r="H9" s="9">
        <v>-590797703</v>
      </c>
      <c r="J9" s="42">
        <f t="shared" ref="J9:J66" si="0">D9+F9+H9</f>
        <v>1211327359</v>
      </c>
      <c r="L9" s="10">
        <v>0.51</v>
      </c>
      <c r="N9" s="9">
        <v>0</v>
      </c>
      <c r="P9" s="26">
        <v>-4781467990</v>
      </c>
      <c r="Q9" s="26"/>
      <c r="S9" s="9">
        <v>-598809977</v>
      </c>
      <c r="U9" s="42">
        <f t="shared" ref="U9:U68" si="1">N9+P9+S9</f>
        <v>-5380277967</v>
      </c>
      <c r="W9" s="10">
        <v>-1.55</v>
      </c>
    </row>
    <row r="10" spans="1:23" ht="18.75" x14ac:dyDescent="0.2">
      <c r="A10" s="25" t="s">
        <v>21</v>
      </c>
      <c r="B10" s="25"/>
      <c r="D10" s="9">
        <v>0</v>
      </c>
      <c r="F10" s="9">
        <v>0</v>
      </c>
      <c r="H10" s="9">
        <v>-1346154349</v>
      </c>
      <c r="J10" s="42">
        <f t="shared" si="0"/>
        <v>-1346154349</v>
      </c>
      <c r="L10" s="10">
        <v>-0.56999999999999995</v>
      </c>
      <c r="N10" s="9">
        <v>0</v>
      </c>
      <c r="P10" s="26">
        <v>0</v>
      </c>
      <c r="Q10" s="26"/>
      <c r="S10" s="9">
        <v>-1346154349</v>
      </c>
      <c r="U10" s="42">
        <f t="shared" si="1"/>
        <v>-1346154349</v>
      </c>
      <c r="W10" s="10">
        <v>-0.39</v>
      </c>
    </row>
    <row r="11" spans="1:23" ht="18.75" x14ac:dyDescent="0.2">
      <c r="A11" s="25" t="s">
        <v>56</v>
      </c>
      <c r="B11" s="25"/>
      <c r="D11" s="9">
        <v>0</v>
      </c>
      <c r="F11" s="9">
        <v>2432450377</v>
      </c>
      <c r="H11" s="9">
        <v>-95985960</v>
      </c>
      <c r="J11" s="42">
        <f t="shared" si="0"/>
        <v>2336464417</v>
      </c>
      <c r="L11" s="10">
        <v>0.98</v>
      </c>
      <c r="N11" s="9">
        <v>0</v>
      </c>
      <c r="P11" s="26">
        <v>-92436678</v>
      </c>
      <c r="Q11" s="26"/>
      <c r="S11" s="9">
        <v>-336660783</v>
      </c>
      <c r="U11" s="42">
        <f t="shared" si="1"/>
        <v>-429097461</v>
      </c>
      <c r="W11" s="10">
        <v>-0.12</v>
      </c>
    </row>
    <row r="12" spans="1:23" ht="18.75" x14ac:dyDescent="0.2">
      <c r="A12" s="25" t="s">
        <v>39</v>
      </c>
      <c r="B12" s="25"/>
      <c r="D12" s="9">
        <v>0</v>
      </c>
      <c r="F12" s="9">
        <v>0</v>
      </c>
      <c r="H12" s="9">
        <v>-4725281457</v>
      </c>
      <c r="J12" s="42">
        <f t="shared" si="0"/>
        <v>-4725281457</v>
      </c>
      <c r="L12" s="10">
        <v>-1.99</v>
      </c>
      <c r="N12" s="9">
        <v>1776041092</v>
      </c>
      <c r="P12" s="26">
        <v>0</v>
      </c>
      <c r="Q12" s="26"/>
      <c r="S12" s="9">
        <v>-4725281457</v>
      </c>
      <c r="U12" s="42">
        <f t="shared" si="1"/>
        <v>-2949240365</v>
      </c>
      <c r="W12" s="10">
        <v>-0.85</v>
      </c>
    </row>
    <row r="13" spans="1:23" ht="18.75" x14ac:dyDescent="0.2">
      <c r="A13" s="25" t="s">
        <v>47</v>
      </c>
      <c r="B13" s="25"/>
      <c r="D13" s="9">
        <v>0</v>
      </c>
      <c r="F13" s="9">
        <v>0</v>
      </c>
      <c r="H13" s="9">
        <v>891265305</v>
      </c>
      <c r="J13" s="42">
        <f t="shared" si="0"/>
        <v>891265305</v>
      </c>
      <c r="L13" s="10">
        <v>0.38</v>
      </c>
      <c r="N13" s="9">
        <v>0</v>
      </c>
      <c r="P13" s="26">
        <v>0</v>
      </c>
      <c r="Q13" s="26"/>
      <c r="S13" s="9">
        <v>891264016</v>
      </c>
      <c r="U13" s="42">
        <f t="shared" si="1"/>
        <v>891264016</v>
      </c>
      <c r="W13" s="10">
        <v>0.26</v>
      </c>
    </row>
    <row r="14" spans="1:23" ht="18.75" x14ac:dyDescent="0.2">
      <c r="A14" s="25" t="s">
        <v>34</v>
      </c>
      <c r="B14" s="25"/>
      <c r="D14" s="9">
        <v>0</v>
      </c>
      <c r="F14" s="9">
        <v>0</v>
      </c>
      <c r="H14" s="9">
        <v>0</v>
      </c>
      <c r="J14" s="42">
        <f t="shared" si="0"/>
        <v>0</v>
      </c>
      <c r="L14" s="10">
        <v>0</v>
      </c>
      <c r="N14" s="9">
        <v>0</v>
      </c>
      <c r="P14" s="26">
        <v>0</v>
      </c>
      <c r="Q14" s="26"/>
      <c r="S14" s="9">
        <v>0</v>
      </c>
      <c r="U14" s="42">
        <f t="shared" si="1"/>
        <v>0</v>
      </c>
      <c r="W14" s="10">
        <v>0</v>
      </c>
    </row>
    <row r="15" spans="1:23" ht="18.75" x14ac:dyDescent="0.2">
      <c r="A15" s="25" t="s">
        <v>28</v>
      </c>
      <c r="B15" s="25"/>
      <c r="D15" s="9">
        <v>0</v>
      </c>
      <c r="F15" s="9">
        <v>0</v>
      </c>
      <c r="H15" s="9">
        <v>-3497465216</v>
      </c>
      <c r="J15" s="42">
        <f t="shared" si="0"/>
        <v>-3497465216</v>
      </c>
      <c r="L15" s="10">
        <v>-1.47</v>
      </c>
      <c r="N15" s="9">
        <v>1474909020</v>
      </c>
      <c r="P15" s="26">
        <v>0</v>
      </c>
      <c r="Q15" s="26"/>
      <c r="S15" s="9">
        <v>-3497465216</v>
      </c>
      <c r="U15" s="42">
        <f t="shared" si="1"/>
        <v>-2022556196</v>
      </c>
      <c r="W15" s="10">
        <v>-0.57999999999999996</v>
      </c>
    </row>
    <row r="16" spans="1:23" ht="18.75" x14ac:dyDescent="0.2">
      <c r="A16" s="25" t="s">
        <v>63</v>
      </c>
      <c r="B16" s="25"/>
      <c r="D16" s="9">
        <v>0</v>
      </c>
      <c r="F16" s="9">
        <v>2928471280</v>
      </c>
      <c r="H16" s="9">
        <v>-105189286</v>
      </c>
      <c r="J16" s="42">
        <f t="shared" si="0"/>
        <v>2823281994</v>
      </c>
      <c r="L16" s="10">
        <v>1.19</v>
      </c>
      <c r="N16" s="9">
        <v>0</v>
      </c>
      <c r="P16" s="26">
        <v>2163052708</v>
      </c>
      <c r="Q16" s="26"/>
      <c r="S16" s="9">
        <v>-152973237</v>
      </c>
      <c r="U16" s="42">
        <f t="shared" si="1"/>
        <v>2010079471</v>
      </c>
      <c r="W16" s="10">
        <v>0.57999999999999996</v>
      </c>
    </row>
    <row r="17" spans="1:23" ht="18.75" x14ac:dyDescent="0.2">
      <c r="A17" s="25" t="s">
        <v>35</v>
      </c>
      <c r="B17" s="25"/>
      <c r="D17" s="9">
        <v>0</v>
      </c>
      <c r="F17" s="9">
        <v>0</v>
      </c>
      <c r="H17" s="9">
        <v>0</v>
      </c>
      <c r="J17" s="42">
        <f t="shared" si="0"/>
        <v>0</v>
      </c>
      <c r="L17" s="10">
        <v>0</v>
      </c>
      <c r="N17" s="9">
        <v>0</v>
      </c>
      <c r="P17" s="26">
        <v>0</v>
      </c>
      <c r="Q17" s="26"/>
      <c r="S17" s="9">
        <v>0</v>
      </c>
      <c r="U17" s="42">
        <f t="shared" si="1"/>
        <v>0</v>
      </c>
      <c r="W17" s="10">
        <v>0</v>
      </c>
    </row>
    <row r="18" spans="1:23" ht="18.75" x14ac:dyDescent="0.2">
      <c r="A18" s="25" t="s">
        <v>44</v>
      </c>
      <c r="B18" s="25"/>
      <c r="D18" s="9">
        <v>0</v>
      </c>
      <c r="F18" s="9">
        <v>4419448811</v>
      </c>
      <c r="H18" s="9">
        <v>-99927314</v>
      </c>
      <c r="J18" s="42">
        <f t="shared" si="0"/>
        <v>4319521497</v>
      </c>
      <c r="L18" s="10">
        <v>1.82</v>
      </c>
      <c r="N18" s="9">
        <v>12137619480</v>
      </c>
      <c r="P18" s="26">
        <v>-33895233</v>
      </c>
      <c r="Q18" s="26"/>
      <c r="S18" s="9">
        <v>-1087285982</v>
      </c>
      <c r="U18" s="42">
        <f t="shared" si="1"/>
        <v>11016438265</v>
      </c>
      <c r="W18" s="10">
        <v>3.18</v>
      </c>
    </row>
    <row r="19" spans="1:23" ht="18.75" x14ac:dyDescent="0.2">
      <c r="A19" s="25" t="s">
        <v>23</v>
      </c>
      <c r="B19" s="25"/>
      <c r="D19" s="9">
        <v>0</v>
      </c>
      <c r="F19" s="9">
        <v>0</v>
      </c>
      <c r="H19" s="9">
        <v>-210046242</v>
      </c>
      <c r="J19" s="42">
        <f t="shared" si="0"/>
        <v>-210046242</v>
      </c>
      <c r="L19" s="10">
        <v>-0.09</v>
      </c>
      <c r="N19" s="9">
        <v>500000000</v>
      </c>
      <c r="P19" s="26">
        <v>0</v>
      </c>
      <c r="Q19" s="26"/>
      <c r="S19" s="9">
        <v>1434020988</v>
      </c>
      <c r="U19" s="42">
        <f t="shared" si="1"/>
        <v>1934020988</v>
      </c>
      <c r="W19" s="10">
        <v>0.56000000000000005</v>
      </c>
    </row>
    <row r="20" spans="1:23" ht="18.75" x14ac:dyDescent="0.2">
      <c r="A20" s="25" t="s">
        <v>48</v>
      </c>
      <c r="B20" s="25"/>
      <c r="D20" s="9">
        <v>0</v>
      </c>
      <c r="F20" s="9">
        <v>-139662530</v>
      </c>
      <c r="H20" s="9">
        <v>-2068165615</v>
      </c>
      <c r="J20" s="42">
        <f t="shared" si="0"/>
        <v>-2207828145</v>
      </c>
      <c r="L20" s="10">
        <v>-0.93</v>
      </c>
      <c r="N20" s="9">
        <v>0</v>
      </c>
      <c r="P20" s="26">
        <v>-1308665330</v>
      </c>
      <c r="Q20" s="26"/>
      <c r="S20" s="9">
        <v>-2068165615</v>
      </c>
      <c r="U20" s="42">
        <f t="shared" si="1"/>
        <v>-3376830945</v>
      </c>
      <c r="W20" s="10">
        <v>-0.98</v>
      </c>
    </row>
    <row r="21" spans="1:23" ht="18.75" x14ac:dyDescent="0.2">
      <c r="A21" s="25" t="s">
        <v>108</v>
      </c>
      <c r="B21" s="25"/>
      <c r="D21" s="9">
        <v>0</v>
      </c>
      <c r="F21" s="9">
        <v>0</v>
      </c>
      <c r="H21" s="9">
        <v>0</v>
      </c>
      <c r="J21" s="42">
        <f t="shared" si="0"/>
        <v>0</v>
      </c>
      <c r="L21" s="10">
        <v>0</v>
      </c>
      <c r="N21" s="9">
        <v>0</v>
      </c>
      <c r="P21" s="26">
        <v>0</v>
      </c>
      <c r="Q21" s="26"/>
      <c r="S21" s="9">
        <v>14537884357</v>
      </c>
      <c r="U21" s="42">
        <f t="shared" si="1"/>
        <v>14537884357</v>
      </c>
      <c r="W21" s="10">
        <v>4.2</v>
      </c>
    </row>
    <row r="22" spans="1:23" ht="18.75" x14ac:dyDescent="0.2">
      <c r="A22" s="25" t="s">
        <v>61</v>
      </c>
      <c r="B22" s="25"/>
      <c r="D22" s="9">
        <v>0</v>
      </c>
      <c r="F22" s="9">
        <v>1453897530</v>
      </c>
      <c r="H22" s="9">
        <v>0</v>
      </c>
      <c r="J22" s="42">
        <f t="shared" si="0"/>
        <v>1453897530</v>
      </c>
      <c r="L22" s="10">
        <v>0.61</v>
      </c>
      <c r="N22" s="9">
        <v>0</v>
      </c>
      <c r="P22" s="26">
        <v>2309336700</v>
      </c>
      <c r="Q22" s="26"/>
      <c r="S22" s="9">
        <v>2911122</v>
      </c>
      <c r="U22" s="42">
        <f t="shared" si="1"/>
        <v>2312247822</v>
      </c>
      <c r="W22" s="10">
        <v>0.67</v>
      </c>
    </row>
    <row r="23" spans="1:23" ht="18.75" x14ac:dyDescent="0.2">
      <c r="A23" s="25" t="s">
        <v>59</v>
      </c>
      <c r="B23" s="25"/>
      <c r="D23" s="9">
        <v>0</v>
      </c>
      <c r="F23" s="9">
        <v>4887651045</v>
      </c>
      <c r="H23" s="9">
        <v>0</v>
      </c>
      <c r="J23" s="42">
        <f t="shared" si="0"/>
        <v>4887651045</v>
      </c>
      <c r="L23" s="10">
        <v>2.06</v>
      </c>
      <c r="N23" s="9">
        <v>4981604320</v>
      </c>
      <c r="P23" s="26">
        <v>-2508136724</v>
      </c>
      <c r="Q23" s="26"/>
      <c r="S23" s="9">
        <v>-14065</v>
      </c>
      <c r="U23" s="42">
        <f t="shared" si="1"/>
        <v>2473453531</v>
      </c>
      <c r="W23" s="10">
        <v>0.71</v>
      </c>
    </row>
    <row r="24" spans="1:23" ht="18.75" x14ac:dyDescent="0.2">
      <c r="A24" s="25" t="s">
        <v>62</v>
      </c>
      <c r="B24" s="25"/>
      <c r="D24" s="9">
        <v>0</v>
      </c>
      <c r="F24" s="9">
        <v>4787543610</v>
      </c>
      <c r="H24" s="9">
        <v>0</v>
      </c>
      <c r="J24" s="42">
        <f t="shared" si="0"/>
        <v>4787543610</v>
      </c>
      <c r="L24" s="10">
        <v>2.0099999999999998</v>
      </c>
      <c r="N24" s="9">
        <v>6700800000</v>
      </c>
      <c r="P24" s="26">
        <v>4648774228</v>
      </c>
      <c r="Q24" s="26"/>
      <c r="S24" s="9">
        <v>4966754</v>
      </c>
      <c r="U24" s="42">
        <f t="shared" si="1"/>
        <v>11354540982</v>
      </c>
      <c r="W24" s="10">
        <v>3.28</v>
      </c>
    </row>
    <row r="25" spans="1:23" ht="18.75" x14ac:dyDescent="0.2">
      <c r="A25" s="25" t="s">
        <v>54</v>
      </c>
      <c r="B25" s="25"/>
      <c r="D25" s="9">
        <v>0</v>
      </c>
      <c r="F25" s="9">
        <v>4461296400</v>
      </c>
      <c r="H25" s="9">
        <v>0</v>
      </c>
      <c r="J25" s="42">
        <f t="shared" si="0"/>
        <v>4461296400</v>
      </c>
      <c r="L25" s="10">
        <v>1.88</v>
      </c>
      <c r="N25" s="9">
        <v>5544000000</v>
      </c>
      <c r="P25" s="26">
        <v>3910195179</v>
      </c>
      <c r="Q25" s="26"/>
      <c r="S25" s="9">
        <v>33041731</v>
      </c>
      <c r="U25" s="42">
        <f t="shared" si="1"/>
        <v>9487236910</v>
      </c>
      <c r="W25" s="10">
        <v>2.74</v>
      </c>
    </row>
    <row r="26" spans="1:23" ht="18.75" x14ac:dyDescent="0.2">
      <c r="A26" s="25" t="s">
        <v>109</v>
      </c>
      <c r="B26" s="25"/>
      <c r="D26" s="9">
        <v>0</v>
      </c>
      <c r="F26" s="9">
        <v>0</v>
      </c>
      <c r="H26" s="9">
        <v>0</v>
      </c>
      <c r="J26" s="42">
        <f t="shared" si="0"/>
        <v>0</v>
      </c>
      <c r="L26" s="10">
        <v>0</v>
      </c>
      <c r="N26" s="9">
        <v>0</v>
      </c>
      <c r="P26" s="26">
        <v>0</v>
      </c>
      <c r="Q26" s="26"/>
      <c r="S26" s="9">
        <v>-2311220667</v>
      </c>
      <c r="U26" s="42">
        <f t="shared" si="1"/>
        <v>-2311220667</v>
      </c>
      <c r="W26" s="10">
        <v>-0.67</v>
      </c>
    </row>
    <row r="27" spans="1:23" ht="18.75" x14ac:dyDescent="0.2">
      <c r="A27" s="25" t="s">
        <v>110</v>
      </c>
      <c r="B27" s="25"/>
      <c r="D27" s="9">
        <v>0</v>
      </c>
      <c r="F27" s="9">
        <v>0</v>
      </c>
      <c r="H27" s="9">
        <v>0</v>
      </c>
      <c r="J27" s="42">
        <f t="shared" si="0"/>
        <v>0</v>
      </c>
      <c r="L27" s="10">
        <v>0</v>
      </c>
      <c r="N27" s="9">
        <v>2010462580</v>
      </c>
      <c r="P27" s="26">
        <v>0</v>
      </c>
      <c r="Q27" s="26"/>
      <c r="S27" s="9">
        <v>-7267489287</v>
      </c>
      <c r="U27" s="42">
        <f t="shared" si="1"/>
        <v>-5257026707</v>
      </c>
      <c r="W27" s="10">
        <v>-1.52</v>
      </c>
    </row>
    <row r="28" spans="1:23" ht="18.75" x14ac:dyDescent="0.2">
      <c r="A28" s="25" t="s">
        <v>53</v>
      </c>
      <c r="B28" s="25"/>
      <c r="D28" s="9">
        <v>0</v>
      </c>
      <c r="F28" s="9">
        <v>7501399515</v>
      </c>
      <c r="H28" s="9">
        <v>0</v>
      </c>
      <c r="J28" s="42">
        <f t="shared" si="0"/>
        <v>7501399515</v>
      </c>
      <c r="L28" s="10">
        <v>3.16</v>
      </c>
      <c r="N28" s="9">
        <v>0</v>
      </c>
      <c r="P28" s="26">
        <v>6605235448</v>
      </c>
      <c r="Q28" s="26"/>
      <c r="S28" s="9">
        <v>-135309</v>
      </c>
      <c r="U28" s="42">
        <f t="shared" si="1"/>
        <v>6605100139</v>
      </c>
      <c r="W28" s="10">
        <v>1.91</v>
      </c>
    </row>
    <row r="29" spans="1:23" ht="18.75" x14ac:dyDescent="0.2">
      <c r="A29" s="25" t="s">
        <v>111</v>
      </c>
      <c r="B29" s="25"/>
      <c r="D29" s="9">
        <v>0</v>
      </c>
      <c r="F29" s="9">
        <v>0</v>
      </c>
      <c r="H29" s="9">
        <v>0</v>
      </c>
      <c r="J29" s="42">
        <f t="shared" si="0"/>
        <v>0</v>
      </c>
      <c r="L29" s="10">
        <v>0</v>
      </c>
      <c r="N29" s="9">
        <v>0</v>
      </c>
      <c r="P29" s="26">
        <v>0</v>
      </c>
      <c r="Q29" s="26"/>
      <c r="S29" s="9">
        <v>1538513662</v>
      </c>
      <c r="U29" s="42">
        <f t="shared" si="1"/>
        <v>1538513662</v>
      </c>
      <c r="W29" s="10">
        <v>0.44</v>
      </c>
    </row>
    <row r="30" spans="1:23" ht="18.75" x14ac:dyDescent="0.2">
      <c r="A30" s="25" t="s">
        <v>112</v>
      </c>
      <c r="B30" s="25"/>
      <c r="D30" s="9">
        <v>0</v>
      </c>
      <c r="F30" s="9">
        <v>0</v>
      </c>
      <c r="H30" s="9">
        <v>0</v>
      </c>
      <c r="J30" s="42">
        <f t="shared" si="0"/>
        <v>0</v>
      </c>
      <c r="L30" s="10">
        <v>0</v>
      </c>
      <c r="N30" s="9">
        <v>68400000</v>
      </c>
      <c r="P30" s="26">
        <v>0</v>
      </c>
      <c r="Q30" s="26"/>
      <c r="S30" s="9">
        <v>1264040857</v>
      </c>
      <c r="U30" s="42">
        <f t="shared" si="1"/>
        <v>1332440857</v>
      </c>
      <c r="W30" s="10">
        <v>0.39</v>
      </c>
    </row>
    <row r="31" spans="1:23" ht="18.75" x14ac:dyDescent="0.2">
      <c r="A31" s="25" t="s">
        <v>20</v>
      </c>
      <c r="B31" s="25"/>
      <c r="D31" s="9">
        <v>0</v>
      </c>
      <c r="F31" s="9">
        <v>14745951482</v>
      </c>
      <c r="H31" s="9">
        <v>0</v>
      </c>
      <c r="J31" s="42">
        <f t="shared" si="0"/>
        <v>14745951482</v>
      </c>
      <c r="L31" s="10">
        <v>6.2</v>
      </c>
      <c r="N31" s="9">
        <v>3797542560</v>
      </c>
      <c r="P31" s="26">
        <v>24962100880</v>
      </c>
      <c r="Q31" s="26"/>
      <c r="S31" s="9">
        <v>480334458</v>
      </c>
      <c r="U31" s="42">
        <f t="shared" si="1"/>
        <v>29239977898</v>
      </c>
      <c r="W31" s="10">
        <v>8.4499999999999993</v>
      </c>
    </row>
    <row r="32" spans="1:23" ht="18.75" x14ac:dyDescent="0.2">
      <c r="A32" s="25" t="s">
        <v>40</v>
      </c>
      <c r="B32" s="25"/>
      <c r="D32" s="9">
        <v>0</v>
      </c>
      <c r="F32" s="9">
        <v>22173671473</v>
      </c>
      <c r="H32" s="9">
        <v>0</v>
      </c>
      <c r="J32" s="42">
        <f t="shared" si="0"/>
        <v>22173671473</v>
      </c>
      <c r="L32" s="10">
        <v>9.33</v>
      </c>
      <c r="N32" s="9">
        <v>19226304499</v>
      </c>
      <c r="P32" s="26">
        <v>41883601662</v>
      </c>
      <c r="Q32" s="26"/>
      <c r="S32" s="9">
        <v>1039634101</v>
      </c>
      <c r="U32" s="42">
        <f t="shared" si="1"/>
        <v>62149540262</v>
      </c>
      <c r="W32" s="10">
        <v>17.96</v>
      </c>
    </row>
    <row r="33" spans="1:23" ht="18.75" x14ac:dyDescent="0.2">
      <c r="A33" s="25" t="s">
        <v>25</v>
      </c>
      <c r="B33" s="25"/>
      <c r="D33" s="9">
        <v>0</v>
      </c>
      <c r="F33" s="9">
        <v>-274234976</v>
      </c>
      <c r="H33" s="9">
        <v>0</v>
      </c>
      <c r="J33" s="42">
        <f t="shared" si="0"/>
        <v>-274234976</v>
      </c>
      <c r="L33" s="10">
        <v>-0.12</v>
      </c>
      <c r="N33" s="9">
        <v>0</v>
      </c>
      <c r="P33" s="26">
        <v>-5782428838</v>
      </c>
      <c r="Q33" s="26"/>
      <c r="S33" s="9">
        <v>3996047</v>
      </c>
      <c r="U33" s="42">
        <f t="shared" si="1"/>
        <v>-5778432791</v>
      </c>
      <c r="W33" s="10">
        <v>-1.67</v>
      </c>
    </row>
    <row r="34" spans="1:23" ht="18.75" x14ac:dyDescent="0.2">
      <c r="A34" s="25" t="s">
        <v>113</v>
      </c>
      <c r="B34" s="25"/>
      <c r="D34" s="9">
        <v>0</v>
      </c>
      <c r="F34" s="9">
        <v>0</v>
      </c>
      <c r="H34" s="9">
        <v>0</v>
      </c>
      <c r="J34" s="42">
        <f t="shared" si="0"/>
        <v>0</v>
      </c>
      <c r="L34" s="10">
        <v>0</v>
      </c>
      <c r="N34" s="9">
        <v>0</v>
      </c>
      <c r="P34" s="26">
        <v>0</v>
      </c>
      <c r="Q34" s="26"/>
      <c r="S34" s="9">
        <v>-86979232</v>
      </c>
      <c r="U34" s="42">
        <f t="shared" si="1"/>
        <v>-86979232</v>
      </c>
      <c r="W34" s="10">
        <v>-0.03</v>
      </c>
    </row>
    <row r="35" spans="1:23" ht="18.75" x14ac:dyDescent="0.2">
      <c r="A35" s="25" t="s">
        <v>33</v>
      </c>
      <c r="B35" s="25"/>
      <c r="D35" s="9">
        <v>0</v>
      </c>
      <c r="F35" s="9">
        <v>4693773999</v>
      </c>
      <c r="H35" s="9">
        <v>0</v>
      </c>
      <c r="J35" s="42">
        <f t="shared" si="0"/>
        <v>4693773999</v>
      </c>
      <c r="L35" s="10">
        <v>1.98</v>
      </c>
      <c r="N35" s="9">
        <v>0</v>
      </c>
      <c r="P35" s="26">
        <f>5190995815+3599989</f>
        <v>5194595804</v>
      </c>
      <c r="Q35" s="26"/>
      <c r="S35" s="9">
        <v>-12852</v>
      </c>
      <c r="U35" s="42">
        <f t="shared" si="1"/>
        <v>5194582952</v>
      </c>
      <c r="W35" s="10">
        <v>1.5</v>
      </c>
    </row>
    <row r="36" spans="1:23" ht="18.75" x14ac:dyDescent="0.2">
      <c r="A36" s="25" t="s">
        <v>51</v>
      </c>
      <c r="B36" s="25"/>
      <c r="D36" s="9">
        <v>0</v>
      </c>
      <c r="F36" s="9">
        <v>33049677375</v>
      </c>
      <c r="H36" s="9">
        <v>0</v>
      </c>
      <c r="J36" s="42">
        <f t="shared" si="0"/>
        <v>33049677375</v>
      </c>
      <c r="L36" s="10">
        <v>13.91</v>
      </c>
      <c r="N36" s="9">
        <v>16120000000</v>
      </c>
      <c r="P36" s="26">
        <v>-961445170</v>
      </c>
      <c r="Q36" s="26"/>
      <c r="S36" s="9">
        <v>82456046</v>
      </c>
      <c r="U36" s="42">
        <f t="shared" si="1"/>
        <v>15241010876</v>
      </c>
      <c r="W36" s="10">
        <v>4.4000000000000004</v>
      </c>
    </row>
    <row r="37" spans="1:23" ht="18.75" x14ac:dyDescent="0.2">
      <c r="A37" s="25" t="s">
        <v>114</v>
      </c>
      <c r="B37" s="25"/>
      <c r="D37" s="9">
        <v>0</v>
      </c>
      <c r="F37" s="9">
        <v>0</v>
      </c>
      <c r="H37" s="9">
        <v>0</v>
      </c>
      <c r="J37" s="42">
        <f t="shared" si="0"/>
        <v>0</v>
      </c>
      <c r="L37" s="10">
        <v>0</v>
      </c>
      <c r="N37" s="9">
        <v>159800000</v>
      </c>
      <c r="P37" s="26">
        <v>0</v>
      </c>
      <c r="Q37" s="26"/>
      <c r="S37" s="9">
        <v>-1300401754</v>
      </c>
      <c r="U37" s="42">
        <f t="shared" si="1"/>
        <v>-1140601754</v>
      </c>
      <c r="W37" s="10">
        <v>-0.33</v>
      </c>
    </row>
    <row r="38" spans="1:23" ht="18.75" x14ac:dyDescent="0.2">
      <c r="A38" s="25" t="s">
        <v>43</v>
      </c>
      <c r="B38" s="25"/>
      <c r="D38" s="9">
        <v>0</v>
      </c>
      <c r="F38" s="9">
        <v>858641545</v>
      </c>
      <c r="H38" s="9">
        <v>0</v>
      </c>
      <c r="J38" s="42">
        <f t="shared" si="0"/>
        <v>858641545</v>
      </c>
      <c r="L38" s="10">
        <v>0.36</v>
      </c>
      <c r="N38" s="9">
        <v>0</v>
      </c>
      <c r="P38" s="26">
        <v>-908274005</v>
      </c>
      <c r="Q38" s="26"/>
      <c r="S38" s="9">
        <v>-2472432</v>
      </c>
      <c r="U38" s="42">
        <f t="shared" si="1"/>
        <v>-910746437</v>
      </c>
      <c r="W38" s="10">
        <v>-0.26</v>
      </c>
    </row>
    <row r="39" spans="1:23" ht="18.75" x14ac:dyDescent="0.2">
      <c r="A39" s="25" t="s">
        <v>41</v>
      </c>
      <c r="B39" s="25"/>
      <c r="D39" s="9">
        <v>0</v>
      </c>
      <c r="F39" s="9">
        <v>12312341385</v>
      </c>
      <c r="H39" s="9">
        <v>0</v>
      </c>
      <c r="J39" s="42">
        <f t="shared" si="0"/>
        <v>12312341385</v>
      </c>
      <c r="L39" s="10">
        <v>5.18</v>
      </c>
      <c r="N39" s="9">
        <v>4882988500</v>
      </c>
      <c r="P39" s="26">
        <v>7953260974</v>
      </c>
      <c r="Q39" s="26"/>
      <c r="S39" s="9">
        <v>-6958</v>
      </c>
      <c r="U39" s="42">
        <f t="shared" si="1"/>
        <v>12836242516</v>
      </c>
      <c r="W39" s="10">
        <v>3.71</v>
      </c>
    </row>
    <row r="40" spans="1:23" ht="18.75" x14ac:dyDescent="0.2">
      <c r="A40" s="25" t="s">
        <v>19</v>
      </c>
      <c r="B40" s="25"/>
      <c r="D40" s="9">
        <v>0</v>
      </c>
      <c r="F40" s="9">
        <v>515485774</v>
      </c>
      <c r="H40" s="9">
        <v>0</v>
      </c>
      <c r="J40" s="42">
        <f t="shared" si="0"/>
        <v>515485774</v>
      </c>
      <c r="L40" s="10">
        <v>0.22</v>
      </c>
      <c r="N40" s="9">
        <v>857142600</v>
      </c>
      <c r="P40" s="26">
        <v>1042805466</v>
      </c>
      <c r="Q40" s="26"/>
      <c r="S40" s="9">
        <f>997504268+3600000</f>
        <v>1001104268</v>
      </c>
      <c r="U40" s="42">
        <f t="shared" si="1"/>
        <v>2901052334</v>
      </c>
      <c r="W40" s="10">
        <v>0.84</v>
      </c>
    </row>
    <row r="41" spans="1:23" ht="18.75" x14ac:dyDescent="0.2">
      <c r="A41" s="25" t="s">
        <v>115</v>
      </c>
      <c r="B41" s="25"/>
      <c r="D41" s="9">
        <v>0</v>
      </c>
      <c r="F41" s="9">
        <v>0</v>
      </c>
      <c r="H41" s="9">
        <v>0</v>
      </c>
      <c r="J41" s="42">
        <f t="shared" si="0"/>
        <v>0</v>
      </c>
      <c r="L41" s="10">
        <v>0</v>
      </c>
      <c r="N41" s="9">
        <v>1515111900</v>
      </c>
      <c r="P41" s="26">
        <v>0</v>
      </c>
      <c r="Q41" s="26"/>
      <c r="S41" s="9">
        <v>-1213449380</v>
      </c>
      <c r="U41" s="42">
        <f t="shared" si="1"/>
        <v>301662520</v>
      </c>
      <c r="W41" s="10">
        <v>0.09</v>
      </c>
    </row>
    <row r="42" spans="1:23" ht="18.75" x14ac:dyDescent="0.2">
      <c r="A42" s="25" t="s">
        <v>32</v>
      </c>
      <c r="B42" s="25"/>
      <c r="D42" s="9">
        <v>0</v>
      </c>
      <c r="F42" s="9">
        <v>2332949888</v>
      </c>
      <c r="H42" s="9">
        <v>0</v>
      </c>
      <c r="J42" s="42">
        <f t="shared" si="0"/>
        <v>2332949888</v>
      </c>
      <c r="L42" s="10">
        <v>0.98</v>
      </c>
      <c r="N42" s="9">
        <v>3223427130</v>
      </c>
      <c r="P42" s="26">
        <v>8080251387</v>
      </c>
      <c r="Q42" s="26"/>
      <c r="S42" s="9">
        <v>0</v>
      </c>
      <c r="U42" s="42">
        <f t="shared" si="1"/>
        <v>11303678517</v>
      </c>
      <c r="W42" s="10">
        <v>3.27</v>
      </c>
    </row>
    <row r="43" spans="1:23" ht="18.75" x14ac:dyDescent="0.2">
      <c r="A43" s="25" t="s">
        <v>42</v>
      </c>
      <c r="B43" s="25"/>
      <c r="D43" s="9">
        <v>0</v>
      </c>
      <c r="F43" s="9">
        <v>6996123900</v>
      </c>
      <c r="H43" s="9">
        <v>0</v>
      </c>
      <c r="J43" s="42">
        <f t="shared" si="0"/>
        <v>6996123900</v>
      </c>
      <c r="L43" s="10">
        <v>2.94</v>
      </c>
      <c r="N43" s="9">
        <v>5850000000</v>
      </c>
      <c r="P43" s="26">
        <v>2138201550</v>
      </c>
      <c r="Q43" s="26"/>
      <c r="S43" s="9">
        <v>0</v>
      </c>
      <c r="U43" s="42">
        <f t="shared" si="1"/>
        <v>7988201550</v>
      </c>
      <c r="W43" s="10">
        <v>2.31</v>
      </c>
    </row>
    <row r="44" spans="1:23" ht="18.75" x14ac:dyDescent="0.2">
      <c r="A44" s="25" t="s">
        <v>58</v>
      </c>
      <c r="B44" s="25"/>
      <c r="D44" s="9">
        <v>0</v>
      </c>
      <c r="F44" s="9">
        <v>9821214000</v>
      </c>
      <c r="H44" s="9">
        <v>0</v>
      </c>
      <c r="J44" s="42">
        <f t="shared" si="0"/>
        <v>9821214000</v>
      </c>
      <c r="L44" s="10">
        <v>4.13</v>
      </c>
      <c r="N44" s="9">
        <v>4810000000</v>
      </c>
      <c r="P44" s="26">
        <v>-4393701004</v>
      </c>
      <c r="Q44" s="26"/>
      <c r="S44" s="9">
        <v>0</v>
      </c>
      <c r="U44" s="42">
        <f t="shared" si="1"/>
        <v>416298996</v>
      </c>
      <c r="W44" s="10">
        <v>0.12</v>
      </c>
    </row>
    <row r="45" spans="1:23" ht="18.75" x14ac:dyDescent="0.2">
      <c r="A45" s="25" t="s">
        <v>27</v>
      </c>
      <c r="B45" s="25"/>
      <c r="D45" s="9">
        <v>0</v>
      </c>
      <c r="F45" s="9">
        <v>6916599900</v>
      </c>
      <c r="H45" s="9">
        <v>0</v>
      </c>
      <c r="J45" s="42">
        <f t="shared" si="0"/>
        <v>6916599900</v>
      </c>
      <c r="L45" s="10">
        <v>2.91</v>
      </c>
      <c r="N45" s="9">
        <v>11928000000</v>
      </c>
      <c r="P45" s="26">
        <v>-4799273400</v>
      </c>
      <c r="Q45" s="26"/>
      <c r="S45" s="9">
        <v>0</v>
      </c>
      <c r="U45" s="42">
        <f t="shared" si="1"/>
        <v>7128726600</v>
      </c>
      <c r="W45" s="10">
        <v>2.06</v>
      </c>
    </row>
    <row r="46" spans="1:23" ht="18.75" x14ac:dyDescent="0.2">
      <c r="A46" s="25" t="s">
        <v>52</v>
      </c>
      <c r="B46" s="25"/>
      <c r="D46" s="9">
        <v>0</v>
      </c>
      <c r="F46" s="9">
        <v>-278740068</v>
      </c>
      <c r="H46" s="9">
        <v>0</v>
      </c>
      <c r="J46" s="42">
        <f t="shared" si="0"/>
        <v>-278740068</v>
      </c>
      <c r="L46" s="10">
        <v>-0.12</v>
      </c>
      <c r="N46" s="9">
        <v>209745558</v>
      </c>
      <c r="P46" s="26">
        <v>111496024</v>
      </c>
      <c r="Q46" s="26"/>
      <c r="S46" s="9">
        <v>0</v>
      </c>
      <c r="U46" s="42">
        <f t="shared" si="1"/>
        <v>321241582</v>
      </c>
      <c r="W46" s="10">
        <v>0.09</v>
      </c>
    </row>
    <row r="47" spans="1:23" ht="18.75" x14ac:dyDescent="0.2">
      <c r="A47" s="25" t="s">
        <v>24</v>
      </c>
      <c r="B47" s="25"/>
      <c r="D47" s="9">
        <v>0</v>
      </c>
      <c r="F47" s="9">
        <v>1588975008</v>
      </c>
      <c r="H47" s="9">
        <v>0</v>
      </c>
      <c r="J47" s="42">
        <f t="shared" si="0"/>
        <v>1588975008</v>
      </c>
      <c r="L47" s="10">
        <v>0.67</v>
      </c>
      <c r="N47" s="9">
        <v>7850792000</v>
      </c>
      <c r="P47" s="26">
        <v>-10338394358</v>
      </c>
      <c r="Q47" s="26"/>
      <c r="S47" s="9">
        <v>0</v>
      </c>
      <c r="U47" s="42">
        <f t="shared" si="1"/>
        <v>-2487602358</v>
      </c>
      <c r="W47" s="10">
        <v>-0.72</v>
      </c>
    </row>
    <row r="48" spans="1:23" ht="18.75" x14ac:dyDescent="0.2">
      <c r="A48" s="25" t="s">
        <v>50</v>
      </c>
      <c r="B48" s="25"/>
      <c r="D48" s="9">
        <v>0</v>
      </c>
      <c r="F48" s="9">
        <v>7204523938</v>
      </c>
      <c r="H48" s="9">
        <v>0</v>
      </c>
      <c r="J48" s="42">
        <f t="shared" si="0"/>
        <v>7204523938</v>
      </c>
      <c r="L48" s="10">
        <v>3.03</v>
      </c>
      <c r="N48" s="9">
        <v>7728534000</v>
      </c>
      <c r="P48" s="26">
        <v>6534940062</v>
      </c>
      <c r="Q48" s="26"/>
      <c r="S48" s="9">
        <v>0</v>
      </c>
      <c r="U48" s="42">
        <f t="shared" si="1"/>
        <v>14263474062</v>
      </c>
      <c r="W48" s="10">
        <v>4.12</v>
      </c>
    </row>
    <row r="49" spans="1:23" ht="18.75" x14ac:dyDescent="0.2">
      <c r="A49" s="25" t="s">
        <v>31</v>
      </c>
      <c r="B49" s="25"/>
      <c r="D49" s="9">
        <v>0</v>
      </c>
      <c r="F49" s="9">
        <v>12499979940</v>
      </c>
      <c r="H49" s="9">
        <v>0</v>
      </c>
      <c r="J49" s="42">
        <f t="shared" si="0"/>
        <v>12499979940</v>
      </c>
      <c r="L49" s="10">
        <v>5.26</v>
      </c>
      <c r="N49" s="9">
        <v>7200000000</v>
      </c>
      <c r="P49" s="26">
        <v>16243174619</v>
      </c>
      <c r="Q49" s="26"/>
      <c r="S49" s="9">
        <v>0</v>
      </c>
      <c r="U49" s="42">
        <f t="shared" si="1"/>
        <v>23443174619</v>
      </c>
      <c r="W49" s="10">
        <v>6.78</v>
      </c>
    </row>
    <row r="50" spans="1:23" ht="18.75" x14ac:dyDescent="0.2">
      <c r="A50" s="25" t="s">
        <v>38</v>
      </c>
      <c r="B50" s="25"/>
      <c r="D50" s="9">
        <v>0</v>
      </c>
      <c r="F50" s="9">
        <v>6202872000</v>
      </c>
      <c r="H50" s="9">
        <v>0</v>
      </c>
      <c r="J50" s="42">
        <f t="shared" si="0"/>
        <v>6202872000</v>
      </c>
      <c r="L50" s="10">
        <v>2.61</v>
      </c>
      <c r="N50" s="9">
        <v>6000000000</v>
      </c>
      <c r="P50" s="26">
        <v>2703815996</v>
      </c>
      <c r="Q50" s="26"/>
      <c r="S50" s="9">
        <v>0</v>
      </c>
      <c r="U50" s="42">
        <f t="shared" si="1"/>
        <v>8703815996</v>
      </c>
      <c r="W50" s="10">
        <v>2.52</v>
      </c>
    </row>
    <row r="51" spans="1:23" ht="18.75" x14ac:dyDescent="0.2">
      <c r="A51" s="25" t="s">
        <v>49</v>
      </c>
      <c r="B51" s="25"/>
      <c r="D51" s="9">
        <v>0</v>
      </c>
      <c r="F51" s="9">
        <v>6253807122</v>
      </c>
      <c r="H51" s="9">
        <v>0</v>
      </c>
      <c r="J51" s="42">
        <f t="shared" si="0"/>
        <v>6253807122</v>
      </c>
      <c r="L51" s="10">
        <v>2.63</v>
      </c>
      <c r="N51" s="9">
        <f>777998383-1540</f>
        <v>777996843</v>
      </c>
      <c r="P51" s="26">
        <v>-607165735</v>
      </c>
      <c r="Q51" s="26"/>
      <c r="S51" s="9">
        <v>0</v>
      </c>
      <c r="U51" s="42">
        <f t="shared" si="1"/>
        <v>170831108</v>
      </c>
      <c r="W51" s="10">
        <v>0.05</v>
      </c>
    </row>
    <row r="52" spans="1:23" ht="18.75" x14ac:dyDescent="0.2">
      <c r="A52" s="25" t="s">
        <v>66</v>
      </c>
      <c r="B52" s="25"/>
      <c r="D52" s="9">
        <v>0</v>
      </c>
      <c r="F52" s="9">
        <v>950652909</v>
      </c>
      <c r="H52" s="9">
        <v>0</v>
      </c>
      <c r="J52" s="42">
        <f t="shared" si="0"/>
        <v>950652909</v>
      </c>
      <c r="L52" s="10">
        <v>0.4</v>
      </c>
      <c r="N52" s="9">
        <v>0</v>
      </c>
      <c r="P52" s="26">
        <v>950652909</v>
      </c>
      <c r="Q52" s="26"/>
      <c r="S52" s="9">
        <v>0</v>
      </c>
      <c r="U52" s="42">
        <f t="shared" si="1"/>
        <v>950652909</v>
      </c>
      <c r="W52" s="10">
        <v>0.27</v>
      </c>
    </row>
    <row r="53" spans="1:23" ht="18.75" x14ac:dyDescent="0.2">
      <c r="A53" s="25" t="s">
        <v>60</v>
      </c>
      <c r="B53" s="25"/>
      <c r="D53" s="9">
        <v>0</v>
      </c>
      <c r="F53" s="9">
        <v>1603060073</v>
      </c>
      <c r="H53" s="9">
        <v>0</v>
      </c>
      <c r="J53" s="42">
        <f t="shared" si="0"/>
        <v>1603060073</v>
      </c>
      <c r="L53" s="10">
        <v>0.67</v>
      </c>
      <c r="N53" s="9">
        <v>0</v>
      </c>
      <c r="P53" s="26">
        <v>1615409756</v>
      </c>
      <c r="Q53" s="26"/>
      <c r="S53" s="9">
        <v>0</v>
      </c>
      <c r="U53" s="42">
        <f t="shared" si="1"/>
        <v>1615409756</v>
      </c>
      <c r="W53" s="10">
        <v>0.47</v>
      </c>
    </row>
    <row r="54" spans="1:23" ht="18.75" x14ac:dyDescent="0.2">
      <c r="A54" s="25" t="s">
        <v>69</v>
      </c>
      <c r="B54" s="25"/>
      <c r="D54" s="9">
        <v>0</v>
      </c>
      <c r="F54" s="9">
        <v>498231781</v>
      </c>
      <c r="H54" s="9">
        <v>0</v>
      </c>
      <c r="J54" s="42">
        <f t="shared" si="0"/>
        <v>498231781</v>
      </c>
      <c r="L54" s="10">
        <v>0.21</v>
      </c>
      <c r="N54" s="9">
        <v>0</v>
      </c>
      <c r="P54" s="26">
        <v>498231781</v>
      </c>
      <c r="Q54" s="26"/>
      <c r="S54" s="9">
        <v>0</v>
      </c>
      <c r="U54" s="42">
        <f t="shared" si="1"/>
        <v>498231781</v>
      </c>
      <c r="W54" s="10">
        <v>0.14000000000000001</v>
      </c>
    </row>
    <row r="55" spans="1:23" ht="18.75" x14ac:dyDescent="0.2">
      <c r="A55" s="25" t="s">
        <v>22</v>
      </c>
      <c r="B55" s="25"/>
      <c r="D55" s="9">
        <v>0</v>
      </c>
      <c r="F55" s="9">
        <v>1283815396</v>
      </c>
      <c r="H55" s="9">
        <v>0</v>
      </c>
      <c r="J55" s="42">
        <f t="shared" si="0"/>
        <v>1283815396</v>
      </c>
      <c r="L55" s="10">
        <v>0.54</v>
      </c>
      <c r="N55" s="9">
        <v>0</v>
      </c>
      <c r="P55" s="26">
        <v>-2510023694</v>
      </c>
      <c r="Q55" s="26"/>
      <c r="S55" s="9">
        <v>0</v>
      </c>
      <c r="U55" s="42">
        <f t="shared" si="1"/>
        <v>-2510023694</v>
      </c>
      <c r="W55" s="10">
        <v>-0.73</v>
      </c>
    </row>
    <row r="56" spans="1:23" ht="18.75" x14ac:dyDescent="0.2">
      <c r="A56" s="25" t="s">
        <v>26</v>
      </c>
      <c r="B56" s="25"/>
      <c r="D56" s="9">
        <v>0</v>
      </c>
      <c r="F56" s="9">
        <v>555352524</v>
      </c>
      <c r="H56" s="9">
        <v>0</v>
      </c>
      <c r="J56" s="42">
        <f t="shared" si="0"/>
        <v>555352524</v>
      </c>
      <c r="L56" s="10">
        <v>0.23</v>
      </c>
      <c r="N56" s="9">
        <v>0</v>
      </c>
      <c r="P56" s="26">
        <v>-317344302</v>
      </c>
      <c r="Q56" s="26"/>
      <c r="S56" s="9">
        <v>0</v>
      </c>
      <c r="U56" s="42">
        <f t="shared" si="1"/>
        <v>-317344302</v>
      </c>
      <c r="W56" s="10">
        <v>-0.09</v>
      </c>
    </row>
    <row r="57" spans="1:23" ht="18.75" x14ac:dyDescent="0.2">
      <c r="A57" s="25" t="s">
        <v>45</v>
      </c>
      <c r="B57" s="25"/>
      <c r="D57" s="9">
        <v>0</v>
      </c>
      <c r="F57" s="9">
        <v>3503856844</v>
      </c>
      <c r="H57" s="9">
        <v>0</v>
      </c>
      <c r="J57" s="42">
        <f t="shared" si="0"/>
        <v>3503856844</v>
      </c>
      <c r="L57" s="10">
        <v>1.47</v>
      </c>
      <c r="N57" s="9">
        <v>0</v>
      </c>
      <c r="P57" s="26">
        <v>9627006405</v>
      </c>
      <c r="Q57" s="26"/>
      <c r="S57" s="9">
        <v>0</v>
      </c>
      <c r="U57" s="42">
        <f t="shared" si="1"/>
        <v>9627006405</v>
      </c>
      <c r="W57" s="10">
        <v>2.78</v>
      </c>
    </row>
    <row r="58" spans="1:23" ht="18.75" x14ac:dyDescent="0.2">
      <c r="A58" s="25" t="s">
        <v>68</v>
      </c>
      <c r="B58" s="25"/>
      <c r="D58" s="9">
        <v>0</v>
      </c>
      <c r="F58" s="9">
        <v>1713223266</v>
      </c>
      <c r="H58" s="9">
        <v>0</v>
      </c>
      <c r="J58" s="42">
        <f t="shared" si="0"/>
        <v>1713223266</v>
      </c>
      <c r="L58" s="10">
        <v>0.72</v>
      </c>
      <c r="N58" s="9">
        <v>0</v>
      </c>
      <c r="P58" s="26">
        <v>1713223266</v>
      </c>
      <c r="Q58" s="26"/>
      <c r="S58" s="9">
        <v>0</v>
      </c>
      <c r="U58" s="42">
        <f t="shared" si="1"/>
        <v>1713223266</v>
      </c>
      <c r="W58" s="10">
        <v>0.5</v>
      </c>
    </row>
    <row r="59" spans="1:23" ht="18.75" x14ac:dyDescent="0.2">
      <c r="A59" s="25" t="s">
        <v>116</v>
      </c>
      <c r="B59" s="25"/>
      <c r="D59" s="9">
        <v>0</v>
      </c>
      <c r="F59" s="9">
        <v>4581781839</v>
      </c>
      <c r="H59" s="9">
        <v>0</v>
      </c>
      <c r="J59" s="42">
        <f t="shared" si="0"/>
        <v>4581781839</v>
      </c>
      <c r="L59" s="10">
        <v>1.93</v>
      </c>
      <c r="N59" s="9">
        <v>0</v>
      </c>
      <c r="P59" s="26">
        <v>25441928104</v>
      </c>
      <c r="Q59" s="26"/>
      <c r="S59" s="9">
        <v>0</v>
      </c>
      <c r="U59" s="42">
        <f t="shared" si="1"/>
        <v>25441928104</v>
      </c>
      <c r="W59" s="10">
        <v>7.35</v>
      </c>
    </row>
    <row r="60" spans="1:23" ht="18.75" x14ac:dyDescent="0.2">
      <c r="A60" s="25" t="s">
        <v>67</v>
      </c>
      <c r="B60" s="25"/>
      <c r="D60" s="9">
        <v>0</v>
      </c>
      <c r="F60" s="9">
        <v>3361155645</v>
      </c>
      <c r="H60" s="9">
        <v>0</v>
      </c>
      <c r="J60" s="42">
        <f t="shared" si="0"/>
        <v>3361155645</v>
      </c>
      <c r="L60" s="10">
        <v>1.41</v>
      </c>
      <c r="N60" s="37">
        <v>0</v>
      </c>
      <c r="P60" s="26">
        <v>3361155645</v>
      </c>
      <c r="Q60" s="26"/>
      <c r="S60" s="9">
        <v>0</v>
      </c>
      <c r="U60" s="42">
        <f t="shared" si="1"/>
        <v>3361155645</v>
      </c>
      <c r="W60" s="10">
        <v>0.97</v>
      </c>
    </row>
    <row r="61" spans="1:23" ht="18.75" x14ac:dyDescent="0.2">
      <c r="A61" s="25" t="s">
        <v>64</v>
      </c>
      <c r="B61" s="25"/>
      <c r="D61" s="9">
        <v>0</v>
      </c>
      <c r="F61" s="9">
        <v>2893311913</v>
      </c>
      <c r="H61" s="9">
        <v>0</v>
      </c>
      <c r="J61" s="42">
        <f t="shared" si="0"/>
        <v>2893311913</v>
      </c>
      <c r="L61" s="10">
        <v>1.22</v>
      </c>
      <c r="N61" s="37">
        <v>0</v>
      </c>
      <c r="P61" s="26">
        <v>2893311913</v>
      </c>
      <c r="Q61" s="26"/>
      <c r="S61" s="9">
        <v>0</v>
      </c>
      <c r="U61" s="42">
        <f t="shared" si="1"/>
        <v>2893311913</v>
      </c>
      <c r="W61" s="10">
        <v>0.84</v>
      </c>
    </row>
    <row r="62" spans="1:23" ht="18.75" x14ac:dyDescent="0.2">
      <c r="A62" s="25" t="s">
        <v>36</v>
      </c>
      <c r="B62" s="25"/>
      <c r="D62" s="9">
        <v>0</v>
      </c>
      <c r="F62" s="9">
        <v>706272525</v>
      </c>
      <c r="H62" s="9">
        <v>0</v>
      </c>
      <c r="J62" s="42">
        <f t="shared" si="0"/>
        <v>706272525</v>
      </c>
      <c r="L62" s="10">
        <v>0.3</v>
      </c>
      <c r="N62" s="37">
        <v>0</v>
      </c>
      <c r="P62" s="26">
        <v>2255747963</v>
      </c>
      <c r="Q62" s="26"/>
      <c r="S62" s="9">
        <v>0</v>
      </c>
      <c r="U62" s="42">
        <f t="shared" si="1"/>
        <v>2255747963</v>
      </c>
      <c r="W62" s="10">
        <v>0.65</v>
      </c>
    </row>
    <row r="63" spans="1:23" ht="18.75" x14ac:dyDescent="0.2">
      <c r="A63" s="25" t="s">
        <v>46</v>
      </c>
      <c r="B63" s="25"/>
      <c r="D63" s="9">
        <v>0</v>
      </c>
      <c r="F63" s="9">
        <v>3599455050</v>
      </c>
      <c r="H63" s="9">
        <v>0</v>
      </c>
      <c r="J63" s="42">
        <f t="shared" si="0"/>
        <v>3599455050</v>
      </c>
      <c r="L63" s="10">
        <v>1.51</v>
      </c>
      <c r="N63" s="37">
        <v>0</v>
      </c>
      <c r="P63" s="26">
        <v>2627006574</v>
      </c>
      <c r="Q63" s="26"/>
      <c r="S63" s="9">
        <v>0</v>
      </c>
      <c r="U63" s="42">
        <f t="shared" si="1"/>
        <v>2627006574</v>
      </c>
      <c r="W63" s="10">
        <v>0.76</v>
      </c>
    </row>
    <row r="64" spans="1:23" ht="18.75" x14ac:dyDescent="0.2">
      <c r="A64" s="25" t="s">
        <v>29</v>
      </c>
      <c r="B64" s="25"/>
      <c r="D64" s="9">
        <v>0</v>
      </c>
      <c r="F64" s="9">
        <v>14788034528</v>
      </c>
      <c r="H64" s="9">
        <v>0</v>
      </c>
      <c r="J64" s="42">
        <f t="shared" si="0"/>
        <v>14788034528</v>
      </c>
      <c r="L64" s="10">
        <v>6.22</v>
      </c>
      <c r="N64" s="37">
        <v>0</v>
      </c>
      <c r="P64" s="26">
        <v>50394458205</v>
      </c>
      <c r="Q64" s="26"/>
      <c r="S64" s="9">
        <v>0</v>
      </c>
      <c r="U64" s="42">
        <f t="shared" si="1"/>
        <v>50394458205</v>
      </c>
      <c r="W64" s="10">
        <v>14.56</v>
      </c>
    </row>
    <row r="65" spans="1:23" ht="18.75" x14ac:dyDescent="0.2">
      <c r="A65" s="25" t="s">
        <v>65</v>
      </c>
      <c r="B65" s="25"/>
      <c r="D65" s="9">
        <v>0</v>
      </c>
      <c r="F65" s="9">
        <v>10253527695</v>
      </c>
      <c r="H65" s="9">
        <v>0</v>
      </c>
      <c r="J65" s="42">
        <f t="shared" si="0"/>
        <v>10253527695</v>
      </c>
      <c r="L65" s="10">
        <v>4.3099999999999996</v>
      </c>
      <c r="N65" s="37">
        <v>0</v>
      </c>
      <c r="P65" s="26">
        <v>10253527695</v>
      </c>
      <c r="Q65" s="26"/>
      <c r="S65" s="9">
        <v>0</v>
      </c>
      <c r="U65" s="42">
        <f t="shared" si="1"/>
        <v>10253527695</v>
      </c>
      <c r="W65" s="10">
        <v>2.96</v>
      </c>
    </row>
    <row r="66" spans="1:23" ht="18.75" x14ac:dyDescent="0.2">
      <c r="A66" s="27" t="s">
        <v>37</v>
      </c>
      <c r="B66" s="27"/>
      <c r="D66" s="13">
        <v>0</v>
      </c>
      <c r="F66" s="13">
        <v>5204845800</v>
      </c>
      <c r="H66" s="13">
        <v>0</v>
      </c>
      <c r="J66" s="42">
        <f t="shared" si="0"/>
        <v>5204845800</v>
      </c>
      <c r="L66" s="14">
        <v>2.19</v>
      </c>
      <c r="N66" s="38">
        <v>0</v>
      </c>
      <c r="P66" s="26">
        <v>1363836600</v>
      </c>
      <c r="Q66" s="45"/>
      <c r="S66" s="13">
        <v>0</v>
      </c>
      <c r="U66" s="42">
        <f t="shared" si="1"/>
        <v>1363836600</v>
      </c>
      <c r="W66" s="14">
        <v>0.39</v>
      </c>
    </row>
    <row r="67" spans="1:23" ht="21.75" thickBot="1" x14ac:dyDescent="0.25">
      <c r="A67" s="29" t="s">
        <v>70</v>
      </c>
      <c r="B67" s="29"/>
      <c r="D67" s="16">
        <v>0</v>
      </c>
      <c r="F67" s="16">
        <v>239069073470</v>
      </c>
      <c r="H67" s="16">
        <v>-12348902423</v>
      </c>
      <c r="J67" s="16">
        <f>SUM(J8:J66)</f>
        <v>226720171047</v>
      </c>
      <c r="L67" s="17">
        <v>95.37</v>
      </c>
      <c r="N67" s="39">
        <f>SUM(N8:N66)</f>
        <v>137331222082</v>
      </c>
      <c r="P67" s="46">
        <f>SUM(P8:Q66)</f>
        <v>209295509940</v>
      </c>
      <c r="Q67" s="46"/>
      <c r="S67" s="16">
        <f>SUM(S8:S66)</f>
        <v>-4181964731</v>
      </c>
      <c r="U67" s="6">
        <f>SUM(U8:U66)</f>
        <v>342444767291</v>
      </c>
      <c r="W67" s="17">
        <v>98.95</v>
      </c>
    </row>
    <row r="68" spans="1:23" ht="19.5" thickTop="1" x14ac:dyDescent="0.2">
      <c r="F68" s="9"/>
      <c r="H68" s="34"/>
      <c r="N68" s="40"/>
      <c r="Q68" s="34"/>
      <c r="S68" s="34"/>
      <c r="U68" s="6"/>
    </row>
    <row r="69" spans="1:23" ht="18.75" x14ac:dyDescent="0.2">
      <c r="F69" s="9"/>
      <c r="H69" s="34"/>
      <c r="N69" s="47"/>
      <c r="Q69" s="34"/>
      <c r="S69" s="34"/>
    </row>
    <row r="70" spans="1:23" ht="18.75" x14ac:dyDescent="0.2">
      <c r="F70" s="9"/>
    </row>
    <row r="71" spans="1:23" ht="18.75" x14ac:dyDescent="0.2">
      <c r="F71" s="9"/>
      <c r="N71" s="34"/>
    </row>
    <row r="72" spans="1:23" ht="18.75" x14ac:dyDescent="0.2">
      <c r="F72" s="9"/>
    </row>
    <row r="73" spans="1:23" ht="18.75" x14ac:dyDescent="0.2">
      <c r="F73" s="9"/>
    </row>
    <row r="74" spans="1:23" ht="18.75" x14ac:dyDescent="0.2">
      <c r="F74" s="9"/>
    </row>
    <row r="75" spans="1:23" ht="18.75" x14ac:dyDescent="0.2">
      <c r="F75" s="9"/>
    </row>
    <row r="76" spans="1:23" ht="18.75" x14ac:dyDescent="0.2">
      <c r="F76" s="9"/>
    </row>
    <row r="77" spans="1:23" ht="18.75" x14ac:dyDescent="0.2">
      <c r="F77" s="9"/>
    </row>
    <row r="78" spans="1:23" ht="18.75" x14ac:dyDescent="0.2">
      <c r="F78" s="9"/>
    </row>
  </sheetData>
  <mergeCells count="128"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:W1"/>
    <mergeCell ref="A2:W2"/>
    <mergeCell ref="A3:W3"/>
    <mergeCell ref="B5:W5"/>
    <mergeCell ref="D6:L6"/>
    <mergeCell ref="N6:W6"/>
    <mergeCell ref="A7:B7"/>
    <mergeCell ref="P7:Q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workbookViewId="0">
      <selection activeCell="A69" sqref="A6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5.5" x14ac:dyDescent="0.2">
      <c r="A1" s="19" t="s">
        <v>0</v>
      </c>
      <c r="B1" s="19"/>
      <c r="C1" s="19"/>
      <c r="D1" s="19"/>
      <c r="E1" s="19"/>
      <c r="F1" s="19"/>
    </row>
    <row r="2" spans="1:6" ht="25.5" x14ac:dyDescent="0.2">
      <c r="A2" s="19" t="s">
        <v>87</v>
      </c>
      <c r="B2" s="19"/>
      <c r="C2" s="19"/>
      <c r="D2" s="19"/>
      <c r="E2" s="19"/>
      <c r="F2" s="19"/>
    </row>
    <row r="3" spans="1:6" ht="25.5" x14ac:dyDescent="0.2">
      <c r="A3" s="19" t="s">
        <v>2</v>
      </c>
      <c r="B3" s="19"/>
      <c r="C3" s="19"/>
      <c r="D3" s="19"/>
      <c r="E3" s="19"/>
      <c r="F3" s="19"/>
    </row>
    <row r="5" spans="1:6" ht="24" x14ac:dyDescent="0.2">
      <c r="A5" s="1" t="s">
        <v>117</v>
      </c>
      <c r="B5" s="20" t="s">
        <v>118</v>
      </c>
      <c r="C5" s="20"/>
      <c r="D5" s="20"/>
      <c r="E5" s="20"/>
      <c r="F5" s="20"/>
    </row>
    <row r="6" spans="1:6" ht="21" x14ac:dyDescent="0.2">
      <c r="D6" s="21" t="s">
        <v>102</v>
      </c>
      <c r="E6" s="21"/>
      <c r="F6" s="2" t="s">
        <v>103</v>
      </c>
    </row>
    <row r="7" spans="1:6" ht="21" x14ac:dyDescent="0.2">
      <c r="A7" s="21" t="s">
        <v>119</v>
      </c>
      <c r="B7" s="21"/>
      <c r="D7" s="31" t="s">
        <v>120</v>
      </c>
      <c r="E7" s="31"/>
      <c r="F7" s="31"/>
    </row>
    <row r="8" spans="1:6" ht="18.75" x14ac:dyDescent="0.2">
      <c r="A8" s="23" t="s">
        <v>77</v>
      </c>
      <c r="B8" s="23"/>
      <c r="D8" s="6">
        <v>3684</v>
      </c>
      <c r="F8" s="6">
        <v>18752</v>
      </c>
    </row>
    <row r="9" spans="1:6" ht="18.75" x14ac:dyDescent="0.2">
      <c r="A9" s="25" t="s">
        <v>80</v>
      </c>
      <c r="B9" s="25"/>
      <c r="D9" s="9">
        <v>24601</v>
      </c>
      <c r="F9" s="9">
        <v>1180216</v>
      </c>
    </row>
    <row r="10" spans="1:6" ht="18.75" x14ac:dyDescent="0.2">
      <c r="A10" s="25" t="s">
        <v>81</v>
      </c>
      <c r="B10" s="25"/>
      <c r="D10" s="9">
        <v>6070</v>
      </c>
      <c r="F10" s="9">
        <v>61636</v>
      </c>
    </row>
    <row r="11" spans="1:6" ht="18.75" x14ac:dyDescent="0.2">
      <c r="A11" s="25" t="s">
        <v>82</v>
      </c>
      <c r="B11" s="25"/>
      <c r="D11" s="9">
        <v>1853525</v>
      </c>
      <c r="F11" s="9">
        <v>80915340</v>
      </c>
    </row>
    <row r="12" spans="1:6" ht="18.75" x14ac:dyDescent="0.2">
      <c r="A12" s="25" t="s">
        <v>84</v>
      </c>
      <c r="B12" s="25"/>
      <c r="D12" s="9">
        <v>60806</v>
      </c>
      <c r="F12" s="9">
        <v>14685366</v>
      </c>
    </row>
    <row r="13" spans="1:6" ht="18.75" x14ac:dyDescent="0.2">
      <c r="A13" s="27" t="s">
        <v>85</v>
      </c>
      <c r="B13" s="27"/>
      <c r="D13" s="13">
        <v>39255</v>
      </c>
      <c r="F13" s="13">
        <v>199809</v>
      </c>
    </row>
    <row r="14" spans="1:6" ht="21.75" thickBot="1" x14ac:dyDescent="0.25">
      <c r="A14" s="29" t="s">
        <v>70</v>
      </c>
      <c r="B14" s="29"/>
      <c r="D14" s="16">
        <v>1987941</v>
      </c>
      <c r="F14" s="16">
        <v>97061119</v>
      </c>
    </row>
  </sheetData>
  <mergeCells count="14">
    <mergeCell ref="A12:B12"/>
    <mergeCell ref="A13:B13"/>
    <mergeCell ref="A14:B14"/>
    <mergeCell ref="D7:F7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0"/>
  <sheetViews>
    <sheetView rightToLeft="1" workbookViewId="0">
      <selection activeCell="A69" sqref="A6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9" ht="29.1" customHeight="1" x14ac:dyDescent="0.2">
      <c r="A1" s="19" t="s">
        <v>0</v>
      </c>
      <c r="B1" s="19"/>
      <c r="C1" s="19"/>
      <c r="D1" s="19"/>
      <c r="E1" s="19"/>
      <c r="F1" s="19"/>
    </row>
    <row r="2" spans="1:9" ht="21.75" customHeight="1" x14ac:dyDescent="0.2">
      <c r="A2" s="19" t="s">
        <v>87</v>
      </c>
      <c r="B2" s="19"/>
      <c r="C2" s="19"/>
      <c r="D2" s="19"/>
      <c r="E2" s="19"/>
      <c r="F2" s="19"/>
    </row>
    <row r="3" spans="1:9" ht="21.75" customHeight="1" x14ac:dyDescent="0.2">
      <c r="A3" s="19" t="s">
        <v>2</v>
      </c>
      <c r="B3" s="19"/>
      <c r="C3" s="19"/>
      <c r="D3" s="19"/>
      <c r="E3" s="19"/>
      <c r="F3" s="19"/>
    </row>
    <row r="4" spans="1:9" ht="14.45" customHeight="1" x14ac:dyDescent="0.2"/>
    <row r="5" spans="1:9" ht="29.1" customHeight="1" x14ac:dyDescent="0.2">
      <c r="A5" s="1" t="s">
        <v>121</v>
      </c>
      <c r="B5" s="20" t="s">
        <v>99</v>
      </c>
      <c r="C5" s="20"/>
      <c r="D5" s="20"/>
      <c r="E5" s="20"/>
      <c r="F5" s="20"/>
    </row>
    <row r="6" spans="1:9" ht="14.45" customHeight="1" x14ac:dyDescent="0.2">
      <c r="D6" s="2" t="s">
        <v>102</v>
      </c>
      <c r="F6" s="2" t="s">
        <v>9</v>
      </c>
    </row>
    <row r="7" spans="1:9" ht="14.45" customHeight="1" x14ac:dyDescent="0.2">
      <c r="A7" s="21" t="s">
        <v>99</v>
      </c>
      <c r="B7" s="21"/>
      <c r="D7" s="4" t="s">
        <v>74</v>
      </c>
      <c r="F7" s="4" t="s">
        <v>74</v>
      </c>
    </row>
    <row r="8" spans="1:9" ht="21.75" customHeight="1" x14ac:dyDescent="0.2">
      <c r="A8" s="23" t="s">
        <v>99</v>
      </c>
      <c r="B8" s="23"/>
      <c r="D8" s="6">
        <v>67878092</v>
      </c>
      <c r="F8" s="6">
        <v>1764661799</v>
      </c>
    </row>
    <row r="9" spans="1:9" ht="21.75" customHeight="1" x14ac:dyDescent="0.2">
      <c r="A9" s="44" t="s">
        <v>122</v>
      </c>
      <c r="B9" s="44"/>
      <c r="C9" s="43"/>
      <c r="D9" s="42">
        <v>20882252</v>
      </c>
      <c r="E9" s="43"/>
      <c r="F9" s="42">
        <v>52814751</v>
      </c>
      <c r="G9" s="43"/>
      <c r="H9" s="43"/>
      <c r="I9" s="43"/>
    </row>
    <row r="10" spans="1:9" ht="21.75" customHeight="1" x14ac:dyDescent="0.2">
      <c r="A10" s="29" t="s">
        <v>70</v>
      </c>
      <c r="B10" s="29"/>
      <c r="D10" s="16">
        <v>88760344</v>
      </c>
      <c r="F10" s="16">
        <v>1817476550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6"/>
  <sheetViews>
    <sheetView rightToLeft="1" view="pageBreakPreview" zoomScaleNormal="100" zoomScaleSheetLayoutView="100" workbookViewId="0">
      <selection activeCell="A69" sqref="A69"/>
    </sheetView>
  </sheetViews>
  <sheetFormatPr defaultRowHeight="12.75" x14ac:dyDescent="0.2"/>
  <cols>
    <col min="1" max="1" width="24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25.5" x14ac:dyDescent="0.2">
      <c r="A2" s="19" t="s">
        <v>87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5" spans="1:19" ht="24" x14ac:dyDescent="0.2">
      <c r="A5" s="20" t="s">
        <v>105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21" x14ac:dyDescent="0.2">
      <c r="A6" s="21" t="s">
        <v>71</v>
      </c>
      <c r="C6" s="21" t="s">
        <v>123</v>
      </c>
      <c r="D6" s="21"/>
      <c r="E6" s="21"/>
      <c r="F6" s="21"/>
      <c r="G6" s="21"/>
      <c r="I6" s="21" t="s">
        <v>102</v>
      </c>
      <c r="J6" s="21"/>
      <c r="K6" s="21"/>
      <c r="L6" s="21"/>
      <c r="M6" s="21"/>
      <c r="O6" s="21" t="s">
        <v>103</v>
      </c>
      <c r="P6" s="21"/>
      <c r="Q6" s="21"/>
      <c r="R6" s="21"/>
      <c r="S6" s="21"/>
    </row>
    <row r="7" spans="1:19" ht="21" x14ac:dyDescent="0.2">
      <c r="A7" s="21"/>
      <c r="C7" s="18" t="s">
        <v>124</v>
      </c>
      <c r="D7" s="3"/>
      <c r="E7" s="18" t="s">
        <v>125</v>
      </c>
      <c r="F7" s="3"/>
      <c r="G7" s="18" t="s">
        <v>126</v>
      </c>
      <c r="I7" s="18" t="s">
        <v>127</v>
      </c>
      <c r="J7" s="3"/>
      <c r="K7" s="18" t="s">
        <v>128</v>
      </c>
      <c r="L7" s="3"/>
      <c r="M7" s="18" t="s">
        <v>129</v>
      </c>
      <c r="O7" s="18" t="s">
        <v>127</v>
      </c>
      <c r="P7" s="3"/>
      <c r="Q7" s="18" t="s">
        <v>128</v>
      </c>
      <c r="R7" s="3"/>
      <c r="S7" s="18" t="s">
        <v>129</v>
      </c>
    </row>
    <row r="8" spans="1:19" ht="18.75" x14ac:dyDescent="0.2">
      <c r="A8" s="5" t="s">
        <v>59</v>
      </c>
      <c r="C8" s="5" t="s">
        <v>130</v>
      </c>
      <c r="E8" s="6">
        <v>3234808</v>
      </c>
      <c r="G8" s="6">
        <v>1540</v>
      </c>
      <c r="I8" s="6">
        <v>0</v>
      </c>
      <c r="K8" s="6">
        <v>0</v>
      </c>
      <c r="M8" s="6">
        <v>0</v>
      </c>
      <c r="O8" s="6">
        <v>4981604320</v>
      </c>
      <c r="Q8" s="6">
        <v>0</v>
      </c>
      <c r="S8" s="6">
        <f>O8-Q8</f>
        <v>4981604320</v>
      </c>
    </row>
    <row r="9" spans="1:19" ht="18.75" x14ac:dyDescent="0.2">
      <c r="A9" s="8" t="s">
        <v>32</v>
      </c>
      <c r="C9" s="8" t="s">
        <v>131</v>
      </c>
      <c r="E9" s="9">
        <v>5116551</v>
      </c>
      <c r="G9" s="9">
        <v>630</v>
      </c>
      <c r="I9" s="9">
        <v>0</v>
      </c>
      <c r="K9" s="9">
        <v>0</v>
      </c>
      <c r="M9" s="9">
        <v>0</v>
      </c>
      <c r="O9" s="9">
        <v>3223427130</v>
      </c>
      <c r="Q9" s="9">
        <v>0</v>
      </c>
      <c r="S9" s="42">
        <f t="shared" ref="S9:S33" si="0">O9-Q9</f>
        <v>3223427130</v>
      </c>
    </row>
    <row r="10" spans="1:19" ht="18.75" x14ac:dyDescent="0.2">
      <c r="A10" s="8" t="s">
        <v>44</v>
      </c>
      <c r="C10" s="8" t="s">
        <v>132</v>
      </c>
      <c r="E10" s="9">
        <v>4156719</v>
      </c>
      <c r="G10" s="9">
        <v>2920</v>
      </c>
      <c r="I10" s="9">
        <v>0</v>
      </c>
      <c r="K10" s="9">
        <v>0</v>
      </c>
      <c r="M10" s="9">
        <v>0</v>
      </c>
      <c r="O10" s="9">
        <v>12137619480</v>
      </c>
      <c r="Q10" s="9">
        <v>0</v>
      </c>
      <c r="S10" s="42">
        <f t="shared" si="0"/>
        <v>12137619480</v>
      </c>
    </row>
    <row r="11" spans="1:19" ht="18.75" x14ac:dyDescent="0.2">
      <c r="A11" s="8" t="s">
        <v>42</v>
      </c>
      <c r="C11" s="8" t="s">
        <v>133</v>
      </c>
      <c r="E11" s="9">
        <v>900000</v>
      </c>
      <c r="G11" s="9">
        <v>6500</v>
      </c>
      <c r="I11" s="9">
        <v>0</v>
      </c>
      <c r="K11" s="9">
        <v>0</v>
      </c>
      <c r="M11" s="9">
        <v>0</v>
      </c>
      <c r="O11" s="9">
        <v>5850000000</v>
      </c>
      <c r="Q11" s="9">
        <v>0</v>
      </c>
      <c r="S11" s="42">
        <f t="shared" si="0"/>
        <v>5850000000</v>
      </c>
    </row>
    <row r="12" spans="1:19" ht="18.75" x14ac:dyDescent="0.2">
      <c r="A12" s="8" t="s">
        <v>58</v>
      </c>
      <c r="C12" s="8" t="s">
        <v>134</v>
      </c>
      <c r="E12" s="9">
        <v>13000000</v>
      </c>
      <c r="G12" s="9">
        <v>370</v>
      </c>
      <c r="I12" s="9">
        <v>0</v>
      </c>
      <c r="K12" s="9">
        <v>0</v>
      </c>
      <c r="M12" s="9">
        <v>0</v>
      </c>
      <c r="O12" s="9">
        <v>4810000000</v>
      </c>
      <c r="Q12" s="9">
        <v>0</v>
      </c>
      <c r="S12" s="42">
        <f t="shared" si="0"/>
        <v>4810000000</v>
      </c>
    </row>
    <row r="13" spans="1:19" ht="18.75" x14ac:dyDescent="0.2">
      <c r="A13" s="8" t="s">
        <v>41</v>
      </c>
      <c r="C13" s="8" t="s">
        <v>135</v>
      </c>
      <c r="E13" s="9">
        <v>751229</v>
      </c>
      <c r="G13" s="9">
        <v>6500</v>
      </c>
      <c r="I13" s="9">
        <v>0</v>
      </c>
      <c r="K13" s="9">
        <v>0</v>
      </c>
      <c r="M13" s="9">
        <v>0</v>
      </c>
      <c r="O13" s="9">
        <v>4882988500</v>
      </c>
      <c r="Q13" s="9">
        <v>0</v>
      </c>
      <c r="S13" s="42">
        <f t="shared" si="0"/>
        <v>4882988500</v>
      </c>
    </row>
    <row r="14" spans="1:19" ht="18.75" x14ac:dyDescent="0.2">
      <c r="A14" s="8" t="s">
        <v>27</v>
      </c>
      <c r="C14" s="8" t="s">
        <v>135</v>
      </c>
      <c r="E14" s="9">
        <v>7100000</v>
      </c>
      <c r="G14" s="9">
        <v>1680</v>
      </c>
      <c r="I14" s="9">
        <v>0</v>
      </c>
      <c r="K14" s="9">
        <v>0</v>
      </c>
      <c r="M14" s="9">
        <v>0</v>
      </c>
      <c r="O14" s="9">
        <v>11928000000</v>
      </c>
      <c r="Q14" s="9">
        <v>0</v>
      </c>
      <c r="S14" s="42">
        <f t="shared" si="0"/>
        <v>11928000000</v>
      </c>
    </row>
    <row r="15" spans="1:19" ht="18.75" x14ac:dyDescent="0.2">
      <c r="A15" s="8" t="s">
        <v>51</v>
      </c>
      <c r="C15" s="8" t="s">
        <v>132</v>
      </c>
      <c r="E15" s="9">
        <v>40300000</v>
      </c>
      <c r="G15" s="9">
        <v>400</v>
      </c>
      <c r="I15" s="9">
        <v>0</v>
      </c>
      <c r="K15" s="9">
        <v>0</v>
      </c>
      <c r="M15" s="9">
        <v>0</v>
      </c>
      <c r="O15" s="9">
        <v>16120000000</v>
      </c>
      <c r="Q15" s="9">
        <v>0</v>
      </c>
      <c r="S15" s="42">
        <f t="shared" si="0"/>
        <v>16120000000</v>
      </c>
    </row>
    <row r="16" spans="1:19" ht="18.75" x14ac:dyDescent="0.2">
      <c r="A16" s="8" t="s">
        <v>110</v>
      </c>
      <c r="C16" s="8" t="s">
        <v>136</v>
      </c>
      <c r="E16" s="9">
        <v>1511626</v>
      </c>
      <c r="G16" s="9">
        <v>1330</v>
      </c>
      <c r="I16" s="9">
        <v>0</v>
      </c>
      <c r="K16" s="9">
        <v>0</v>
      </c>
      <c r="M16" s="9">
        <v>0</v>
      </c>
      <c r="O16" s="9">
        <v>2010462580</v>
      </c>
      <c r="Q16" s="9">
        <v>0</v>
      </c>
      <c r="S16" s="42">
        <f t="shared" si="0"/>
        <v>2010462580</v>
      </c>
    </row>
    <row r="17" spans="1:21" ht="18.75" x14ac:dyDescent="0.2">
      <c r="A17" s="8" t="s">
        <v>52</v>
      </c>
      <c r="C17" s="8" t="s">
        <v>131</v>
      </c>
      <c r="E17" s="9">
        <v>1121634</v>
      </c>
      <c r="G17" s="9">
        <v>187</v>
      </c>
      <c r="I17" s="9">
        <v>0</v>
      </c>
      <c r="K17" s="9">
        <v>0</v>
      </c>
      <c r="M17" s="9">
        <v>0</v>
      </c>
      <c r="O17" s="9">
        <v>209745558</v>
      </c>
      <c r="Q17" s="9">
        <v>0</v>
      </c>
      <c r="S17" s="42">
        <f t="shared" si="0"/>
        <v>209745558</v>
      </c>
    </row>
    <row r="18" spans="1:21" ht="18.75" x14ac:dyDescent="0.2">
      <c r="A18" s="8" t="s">
        <v>62</v>
      </c>
      <c r="C18" s="8" t="s">
        <v>132</v>
      </c>
      <c r="E18" s="9">
        <v>6980000</v>
      </c>
      <c r="G18" s="9">
        <v>960</v>
      </c>
      <c r="I18" s="9">
        <v>0</v>
      </c>
      <c r="K18" s="9">
        <v>0</v>
      </c>
      <c r="M18" s="9">
        <v>0</v>
      </c>
      <c r="O18" s="9">
        <v>6700800000</v>
      </c>
      <c r="Q18" s="9">
        <v>0</v>
      </c>
      <c r="S18" s="42">
        <f t="shared" si="0"/>
        <v>6700800000</v>
      </c>
    </row>
    <row r="19" spans="1:21" ht="18.75" x14ac:dyDescent="0.2">
      <c r="A19" s="8" t="s">
        <v>39</v>
      </c>
      <c r="C19" s="8" t="s">
        <v>137</v>
      </c>
      <c r="E19" s="9">
        <v>653648</v>
      </c>
      <c r="G19" s="9">
        <v>3000</v>
      </c>
      <c r="I19" s="9">
        <v>0</v>
      </c>
      <c r="K19" s="9">
        <v>0</v>
      </c>
      <c r="M19" s="9">
        <v>0</v>
      </c>
      <c r="O19" s="9">
        <v>1960944000</v>
      </c>
      <c r="Q19" s="9">
        <v>182696646</v>
      </c>
      <c r="S19" s="42">
        <f t="shared" si="0"/>
        <v>1778247354</v>
      </c>
    </row>
    <row r="20" spans="1:21" ht="18.75" x14ac:dyDescent="0.2">
      <c r="A20" s="8" t="s">
        <v>19</v>
      </c>
      <c r="C20" s="8" t="s">
        <v>135</v>
      </c>
      <c r="E20" s="9">
        <v>2857142</v>
      </c>
      <c r="G20" s="9">
        <v>300</v>
      </c>
      <c r="I20" s="9">
        <v>0</v>
      </c>
      <c r="K20" s="9">
        <v>0</v>
      </c>
      <c r="M20" s="9">
        <v>0</v>
      </c>
      <c r="O20" s="9">
        <v>857142600</v>
      </c>
      <c r="Q20" s="9">
        <v>0</v>
      </c>
      <c r="S20" s="42">
        <f t="shared" si="0"/>
        <v>857142600</v>
      </c>
    </row>
    <row r="21" spans="1:21" ht="18.75" x14ac:dyDescent="0.2">
      <c r="A21" s="8" t="s">
        <v>24</v>
      </c>
      <c r="C21" s="8" t="s">
        <v>134</v>
      </c>
      <c r="E21" s="9">
        <v>20234000</v>
      </c>
      <c r="G21" s="9">
        <v>388</v>
      </c>
      <c r="I21" s="9">
        <v>0</v>
      </c>
      <c r="K21" s="9">
        <v>0</v>
      </c>
      <c r="M21" s="9">
        <v>0</v>
      </c>
      <c r="O21" s="9">
        <v>7850792000</v>
      </c>
      <c r="Q21" s="9">
        <v>0</v>
      </c>
      <c r="S21" s="42">
        <f t="shared" si="0"/>
        <v>7850792000</v>
      </c>
    </row>
    <row r="22" spans="1:21" ht="18.75" x14ac:dyDescent="0.2">
      <c r="A22" s="8" t="s">
        <v>50</v>
      </c>
      <c r="C22" s="8" t="s">
        <v>138</v>
      </c>
      <c r="E22" s="9">
        <v>1717452</v>
      </c>
      <c r="G22" s="9">
        <v>4500</v>
      </c>
      <c r="I22" s="9">
        <v>0</v>
      </c>
      <c r="K22" s="9">
        <v>0</v>
      </c>
      <c r="M22" s="9">
        <v>0</v>
      </c>
      <c r="O22" s="9">
        <v>7728534000</v>
      </c>
      <c r="Q22" s="9">
        <v>0</v>
      </c>
      <c r="S22" s="42">
        <f t="shared" si="0"/>
        <v>7728534000</v>
      </c>
    </row>
    <row r="23" spans="1:21" ht="18.75" x14ac:dyDescent="0.2">
      <c r="A23" s="8" t="s">
        <v>28</v>
      </c>
      <c r="C23" s="8" t="s">
        <v>134</v>
      </c>
      <c r="E23" s="9">
        <v>5672727</v>
      </c>
      <c r="G23" s="9">
        <v>260</v>
      </c>
      <c r="I23" s="9">
        <v>0</v>
      </c>
      <c r="K23" s="9">
        <v>0</v>
      </c>
      <c r="M23" s="9">
        <v>0</v>
      </c>
      <c r="O23" s="9">
        <v>1474909020</v>
      </c>
      <c r="Q23" s="9">
        <v>0</v>
      </c>
      <c r="S23" s="42">
        <f t="shared" si="0"/>
        <v>1474909020</v>
      </c>
    </row>
    <row r="24" spans="1:21" ht="18.75" x14ac:dyDescent="0.2">
      <c r="A24" s="8" t="s">
        <v>31</v>
      </c>
      <c r="C24" s="8" t="s">
        <v>131</v>
      </c>
      <c r="E24" s="9">
        <v>360000</v>
      </c>
      <c r="G24" s="9">
        <v>20000</v>
      </c>
      <c r="I24" s="9">
        <v>0</v>
      </c>
      <c r="K24" s="9">
        <v>0</v>
      </c>
      <c r="M24" s="9">
        <v>0</v>
      </c>
      <c r="O24" s="9">
        <v>7200000000</v>
      </c>
      <c r="Q24" s="9">
        <v>0</v>
      </c>
      <c r="S24" s="42">
        <f t="shared" si="0"/>
        <v>7200000000</v>
      </c>
    </row>
    <row r="25" spans="1:21" ht="18.75" x14ac:dyDescent="0.2">
      <c r="A25" s="8" t="s">
        <v>40</v>
      </c>
      <c r="C25" s="8" t="s">
        <v>139</v>
      </c>
      <c r="E25" s="9">
        <v>20654069</v>
      </c>
      <c r="G25" s="9">
        <v>950</v>
      </c>
      <c r="I25" s="9">
        <v>0</v>
      </c>
      <c r="K25" s="9">
        <v>0</v>
      </c>
      <c r="M25" s="9">
        <v>0</v>
      </c>
      <c r="O25" s="9">
        <v>19621365550</v>
      </c>
      <c r="Q25" s="9">
        <f>268665787+369219244</f>
        <v>637885031</v>
      </c>
      <c r="S25" s="42">
        <f t="shared" si="0"/>
        <v>18983480519</v>
      </c>
    </row>
    <row r="26" spans="1:21" ht="18.75" x14ac:dyDescent="0.2">
      <c r="A26" s="8" t="s">
        <v>38</v>
      </c>
      <c r="C26" s="8" t="s">
        <v>140</v>
      </c>
      <c r="E26" s="9">
        <v>40000000</v>
      </c>
      <c r="G26" s="9">
        <v>150</v>
      </c>
      <c r="I26" s="9">
        <v>0</v>
      </c>
      <c r="K26" s="9">
        <v>0</v>
      </c>
      <c r="M26" s="9">
        <v>0</v>
      </c>
      <c r="O26" s="9">
        <v>6000000000</v>
      </c>
      <c r="Q26" s="9">
        <v>0</v>
      </c>
      <c r="S26" s="42">
        <f t="shared" si="0"/>
        <v>6000000000</v>
      </c>
    </row>
    <row r="27" spans="1:21" ht="18.75" x14ac:dyDescent="0.2">
      <c r="A27" s="8" t="s">
        <v>114</v>
      </c>
      <c r="C27" s="8" t="s">
        <v>132</v>
      </c>
      <c r="E27" s="9">
        <v>4700000</v>
      </c>
      <c r="G27" s="9">
        <v>34</v>
      </c>
      <c r="I27" s="9">
        <v>0</v>
      </c>
      <c r="K27" s="9">
        <v>0</v>
      </c>
      <c r="M27" s="9">
        <v>0</v>
      </c>
      <c r="O27" s="9">
        <v>159800000</v>
      </c>
      <c r="Q27" s="9">
        <v>0</v>
      </c>
      <c r="S27" s="42">
        <f t="shared" si="0"/>
        <v>159800000</v>
      </c>
    </row>
    <row r="28" spans="1:21" ht="18.75" x14ac:dyDescent="0.2">
      <c r="A28" s="8" t="s">
        <v>49</v>
      </c>
      <c r="C28" s="8" t="s">
        <v>141</v>
      </c>
      <c r="E28" s="9">
        <v>10180000</v>
      </c>
      <c r="G28" s="9">
        <v>77</v>
      </c>
      <c r="I28" s="9">
        <v>0</v>
      </c>
      <c r="K28" s="9">
        <v>0</v>
      </c>
      <c r="M28" s="9">
        <v>0</v>
      </c>
      <c r="O28" s="9">
        <v>783860000</v>
      </c>
      <c r="Q28" s="9">
        <v>4802395</v>
      </c>
      <c r="S28" s="42">
        <f t="shared" si="0"/>
        <v>779057605</v>
      </c>
    </row>
    <row r="29" spans="1:21" ht="18.75" x14ac:dyDescent="0.2">
      <c r="A29" s="41" t="s">
        <v>112</v>
      </c>
      <c r="B29" s="43"/>
      <c r="C29" s="41" t="s">
        <v>132</v>
      </c>
      <c r="D29" s="43"/>
      <c r="E29" s="42">
        <v>1800000</v>
      </c>
      <c r="F29" s="43"/>
      <c r="G29" s="42">
        <v>38</v>
      </c>
      <c r="H29" s="43"/>
      <c r="I29" s="42">
        <v>0</v>
      </c>
      <c r="J29" s="43"/>
      <c r="K29" s="42">
        <v>0</v>
      </c>
      <c r="L29" s="43"/>
      <c r="M29" s="42">
        <v>0</v>
      </c>
      <c r="N29" s="43"/>
      <c r="O29" s="42">
        <v>68400000</v>
      </c>
      <c r="P29" s="43"/>
      <c r="Q29" s="42">
        <v>0</v>
      </c>
      <c r="R29" s="43"/>
      <c r="S29" s="42">
        <f t="shared" si="0"/>
        <v>68400000</v>
      </c>
      <c r="T29" s="43"/>
      <c r="U29" s="43"/>
    </row>
    <row r="30" spans="1:21" ht="18.75" x14ac:dyDescent="0.2">
      <c r="A30" s="41" t="s">
        <v>115</v>
      </c>
      <c r="B30" s="43"/>
      <c r="C30" s="41" t="s">
        <v>142</v>
      </c>
      <c r="D30" s="43"/>
      <c r="E30" s="42">
        <v>10100746</v>
      </c>
      <c r="F30" s="43"/>
      <c r="G30" s="42">
        <v>150</v>
      </c>
      <c r="H30" s="43"/>
      <c r="I30" s="42">
        <v>0</v>
      </c>
      <c r="J30" s="43"/>
      <c r="K30" s="42">
        <v>0</v>
      </c>
      <c r="L30" s="43"/>
      <c r="M30" s="42">
        <v>0</v>
      </c>
      <c r="N30" s="43"/>
      <c r="O30" s="42">
        <v>1515111900</v>
      </c>
      <c r="P30" s="43"/>
      <c r="Q30" s="42">
        <v>0</v>
      </c>
      <c r="R30" s="43"/>
      <c r="S30" s="42">
        <f t="shared" si="0"/>
        <v>1515111900</v>
      </c>
      <c r="T30" s="43"/>
      <c r="U30" s="43"/>
    </row>
    <row r="31" spans="1:21" ht="18.75" x14ac:dyDescent="0.2">
      <c r="A31" s="41" t="s">
        <v>20</v>
      </c>
      <c r="B31" s="43"/>
      <c r="C31" s="41" t="s">
        <v>143</v>
      </c>
      <c r="D31" s="43"/>
      <c r="E31" s="42">
        <v>54250608</v>
      </c>
      <c r="F31" s="43"/>
      <c r="G31" s="42">
        <v>70</v>
      </c>
      <c r="H31" s="43"/>
      <c r="I31" s="42">
        <v>0</v>
      </c>
      <c r="J31" s="43"/>
      <c r="K31" s="42">
        <v>0</v>
      </c>
      <c r="L31" s="43"/>
      <c r="M31" s="42">
        <v>0</v>
      </c>
      <c r="N31" s="43"/>
      <c r="O31" s="42">
        <f>3797542560-1540</f>
        <v>3797541020</v>
      </c>
      <c r="P31" s="43"/>
      <c r="Q31" s="42">
        <v>0</v>
      </c>
      <c r="R31" s="43"/>
      <c r="S31" s="42">
        <f t="shared" si="0"/>
        <v>3797541020</v>
      </c>
      <c r="T31" s="43"/>
      <c r="U31" s="43"/>
    </row>
    <row r="32" spans="1:21" ht="18.75" x14ac:dyDescent="0.2">
      <c r="A32" s="41" t="s">
        <v>23</v>
      </c>
      <c r="B32" s="43"/>
      <c r="C32" s="41" t="s">
        <v>144</v>
      </c>
      <c r="D32" s="43"/>
      <c r="E32" s="42">
        <v>1562500</v>
      </c>
      <c r="F32" s="43"/>
      <c r="G32" s="42">
        <v>320</v>
      </c>
      <c r="H32" s="43"/>
      <c r="I32" s="42">
        <v>0</v>
      </c>
      <c r="J32" s="43"/>
      <c r="K32" s="42">
        <v>0</v>
      </c>
      <c r="L32" s="43"/>
      <c r="M32" s="42">
        <v>0</v>
      </c>
      <c r="N32" s="43"/>
      <c r="O32" s="42">
        <v>500000000</v>
      </c>
      <c r="P32" s="43"/>
      <c r="Q32" s="42">
        <v>0</v>
      </c>
      <c r="R32" s="43"/>
      <c r="S32" s="42">
        <f t="shared" si="0"/>
        <v>500000000</v>
      </c>
      <c r="T32" s="43"/>
      <c r="U32" s="43"/>
    </row>
    <row r="33" spans="1:21" ht="18.75" x14ac:dyDescent="0.2">
      <c r="A33" s="41" t="s">
        <v>54</v>
      </c>
      <c r="B33" s="43"/>
      <c r="C33" s="41" t="s">
        <v>145</v>
      </c>
      <c r="D33" s="43"/>
      <c r="E33" s="42">
        <v>13200000</v>
      </c>
      <c r="F33" s="43"/>
      <c r="G33" s="42">
        <v>420</v>
      </c>
      <c r="H33" s="43"/>
      <c r="I33" s="42">
        <v>0</v>
      </c>
      <c r="J33" s="43"/>
      <c r="K33" s="42">
        <v>0</v>
      </c>
      <c r="L33" s="43"/>
      <c r="M33" s="42">
        <v>0</v>
      </c>
      <c r="N33" s="43"/>
      <c r="O33" s="42">
        <v>5544000000</v>
      </c>
      <c r="P33" s="43"/>
      <c r="Q33" s="42">
        <v>0</v>
      </c>
      <c r="R33" s="43"/>
      <c r="S33" s="42">
        <f t="shared" si="0"/>
        <v>5544000000</v>
      </c>
      <c r="T33" s="43"/>
      <c r="U33" s="43"/>
    </row>
    <row r="34" spans="1:21" ht="21" x14ac:dyDescent="0.2">
      <c r="A34" s="15" t="s">
        <v>70</v>
      </c>
      <c r="C34" s="16"/>
      <c r="E34" s="16"/>
      <c r="G34" s="16"/>
      <c r="I34" s="16">
        <v>0</v>
      </c>
      <c r="K34" s="16">
        <v>0</v>
      </c>
      <c r="M34" s="16">
        <v>0</v>
      </c>
      <c r="O34" s="16">
        <f>SUM(O8:O33)</f>
        <v>137917047658</v>
      </c>
      <c r="Q34" s="16">
        <f>SUM(Q8:Q33)</f>
        <v>825384072</v>
      </c>
      <c r="S34" s="16">
        <f>SUM(S8:S33)</f>
        <v>137091663586</v>
      </c>
    </row>
    <row r="35" spans="1:21" x14ac:dyDescent="0.2">
      <c r="O35" s="34"/>
      <c r="S35" s="34"/>
    </row>
    <row r="36" spans="1:21" x14ac:dyDescent="0.2">
      <c r="O36" s="34"/>
      <c r="S36" s="3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>
      <selection activeCell="A69" sqref="A69"/>
    </sheetView>
  </sheetViews>
  <sheetFormatPr defaultRowHeight="12.75" x14ac:dyDescent="0.2"/>
  <cols>
    <col min="1" max="1" width="55.7109375" bestFit="1" customWidth="1"/>
    <col min="2" max="2" width="1.28515625" customWidth="1"/>
    <col min="3" max="3" width="9.85546875" bestFit="1" customWidth="1"/>
    <col min="4" max="4" width="1.28515625" customWidth="1"/>
    <col min="5" max="5" width="10.7109375" bestFit="1" customWidth="1"/>
    <col min="6" max="6" width="1.28515625" customWidth="1"/>
    <col min="7" max="7" width="11.140625" bestFit="1" customWidth="1"/>
    <col min="8" max="8" width="1.28515625" customWidth="1"/>
    <col min="9" max="9" width="11" bestFit="1" customWidth="1"/>
    <col min="10" max="10" width="1.28515625" customWidth="1"/>
    <col min="11" max="11" width="10.7109375" bestFit="1" customWidth="1"/>
    <col min="12" max="12" width="1.28515625" customWidth="1"/>
    <col min="13" max="13" width="11.140625" bestFit="1" customWidth="1"/>
    <col min="14" max="14" width="0.28515625" customWidth="1"/>
  </cols>
  <sheetData>
    <row r="1" spans="1:13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5.5" x14ac:dyDescent="0.2">
      <c r="A2" s="19" t="s">
        <v>87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5" spans="1:13" ht="24" x14ac:dyDescent="0.2">
      <c r="A5" s="20" t="s">
        <v>148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1" x14ac:dyDescent="0.2">
      <c r="A6" s="21" t="s">
        <v>90</v>
      </c>
      <c r="C6" s="21" t="s">
        <v>102</v>
      </c>
      <c r="D6" s="21"/>
      <c r="E6" s="21"/>
      <c r="F6" s="21"/>
      <c r="G6" s="21"/>
      <c r="I6" s="21" t="s">
        <v>103</v>
      </c>
      <c r="J6" s="21"/>
      <c r="K6" s="21"/>
      <c r="L6" s="21"/>
      <c r="M6" s="21"/>
    </row>
    <row r="7" spans="1:13" ht="21" x14ac:dyDescent="0.2">
      <c r="A7" s="21"/>
      <c r="C7" s="18" t="s">
        <v>146</v>
      </c>
      <c r="D7" s="3"/>
      <c r="E7" s="18" t="s">
        <v>128</v>
      </c>
      <c r="F7" s="3"/>
      <c r="G7" s="18" t="s">
        <v>147</v>
      </c>
      <c r="I7" s="18" t="s">
        <v>146</v>
      </c>
      <c r="J7" s="3"/>
      <c r="K7" s="18" t="s">
        <v>128</v>
      </c>
      <c r="L7" s="3"/>
      <c r="M7" s="18" t="s">
        <v>147</v>
      </c>
    </row>
    <row r="8" spans="1:13" ht="18.75" x14ac:dyDescent="0.2">
      <c r="A8" s="5" t="s">
        <v>77</v>
      </c>
      <c r="C8" s="6">
        <v>3684</v>
      </c>
      <c r="E8" s="6">
        <v>0</v>
      </c>
      <c r="G8" s="6">
        <v>3684</v>
      </c>
      <c r="I8" s="6">
        <v>18752</v>
      </c>
      <c r="K8" s="6">
        <v>0</v>
      </c>
      <c r="M8" s="6">
        <v>18752</v>
      </c>
    </row>
    <row r="9" spans="1:13" ht="18.75" x14ac:dyDescent="0.2">
      <c r="A9" s="8" t="s">
        <v>80</v>
      </c>
      <c r="C9" s="9">
        <v>24601</v>
      </c>
      <c r="E9" s="9">
        <v>0</v>
      </c>
      <c r="G9" s="9">
        <v>24601</v>
      </c>
      <c r="I9" s="9">
        <v>1180216</v>
      </c>
      <c r="K9" s="9">
        <v>0</v>
      </c>
      <c r="M9" s="9">
        <v>1180216</v>
      </c>
    </row>
    <row r="10" spans="1:13" ht="18.75" x14ac:dyDescent="0.2">
      <c r="A10" s="8" t="s">
        <v>81</v>
      </c>
      <c r="C10" s="9">
        <v>6070</v>
      </c>
      <c r="E10" s="9">
        <v>0</v>
      </c>
      <c r="G10" s="9">
        <v>6070</v>
      </c>
      <c r="I10" s="9">
        <v>61636</v>
      </c>
      <c r="K10" s="9">
        <v>0</v>
      </c>
      <c r="M10" s="9">
        <v>61636</v>
      </c>
    </row>
    <row r="11" spans="1:13" ht="18.75" x14ac:dyDescent="0.2">
      <c r="A11" s="8" t="s">
        <v>82</v>
      </c>
      <c r="C11" s="9">
        <v>1853525</v>
      </c>
      <c r="E11" s="9">
        <v>0</v>
      </c>
      <c r="G11" s="9">
        <v>1853525</v>
      </c>
      <c r="I11" s="9">
        <v>80915340</v>
      </c>
      <c r="K11" s="9">
        <v>0</v>
      </c>
      <c r="M11" s="9">
        <v>80915340</v>
      </c>
    </row>
    <row r="12" spans="1:13" ht="18.75" x14ac:dyDescent="0.2">
      <c r="A12" s="8" t="s">
        <v>84</v>
      </c>
      <c r="C12" s="9">
        <v>60806</v>
      </c>
      <c r="E12" s="9">
        <v>0</v>
      </c>
      <c r="G12" s="9">
        <v>60806</v>
      </c>
      <c r="I12" s="9">
        <v>14685366</v>
      </c>
      <c r="K12" s="9">
        <v>0</v>
      </c>
      <c r="M12" s="9">
        <v>14685366</v>
      </c>
    </row>
    <row r="13" spans="1:13" ht="18.75" x14ac:dyDescent="0.2">
      <c r="A13" s="11" t="s">
        <v>85</v>
      </c>
      <c r="C13" s="13">
        <v>39255</v>
      </c>
      <c r="E13" s="13">
        <v>0</v>
      </c>
      <c r="G13" s="13">
        <v>39255</v>
      </c>
      <c r="I13" s="13">
        <v>199809</v>
      </c>
      <c r="K13" s="13">
        <v>0</v>
      </c>
      <c r="M13" s="13">
        <v>199809</v>
      </c>
    </row>
    <row r="14" spans="1:13" ht="21" x14ac:dyDescent="0.2">
      <c r="A14" s="15" t="s">
        <v>70</v>
      </c>
      <c r="C14" s="16">
        <v>1987941</v>
      </c>
      <c r="E14" s="16">
        <v>0</v>
      </c>
      <c r="G14" s="16">
        <v>1987941</v>
      </c>
      <c r="I14" s="16">
        <v>97061119</v>
      </c>
      <c r="K14" s="16">
        <v>0</v>
      </c>
      <c r="M14" s="16">
        <v>97061119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8"/>
  <sheetViews>
    <sheetView rightToLeft="1" view="pageBreakPreview" topLeftCell="A25" zoomScaleNormal="100" zoomScaleSheetLayoutView="100" workbookViewId="0">
      <selection activeCell="A69" sqref="A69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11" bestFit="1" customWidth="1"/>
    <col min="4" max="4" width="1.28515625" customWidth="1"/>
    <col min="5" max="5" width="15.85546875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7" bestFit="1" customWidth="1"/>
    <col min="14" max="14" width="1.28515625" customWidth="1"/>
    <col min="15" max="15" width="15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25.5" x14ac:dyDescent="0.2">
      <c r="A2" s="19" t="s">
        <v>87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5" spans="1:18" ht="24" x14ac:dyDescent="0.2">
      <c r="A5" s="20" t="s">
        <v>149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21" x14ac:dyDescent="0.2">
      <c r="A6" s="21" t="s">
        <v>90</v>
      </c>
      <c r="C6" s="21" t="s">
        <v>102</v>
      </c>
      <c r="D6" s="21"/>
      <c r="E6" s="21"/>
      <c r="F6" s="21"/>
      <c r="G6" s="21"/>
      <c r="H6" s="21"/>
      <c r="I6" s="21"/>
      <c r="K6" s="21" t="s">
        <v>103</v>
      </c>
      <c r="L6" s="21"/>
      <c r="M6" s="21"/>
      <c r="N6" s="21"/>
      <c r="O6" s="21"/>
      <c r="P6" s="21"/>
      <c r="Q6" s="21"/>
      <c r="R6" s="21"/>
    </row>
    <row r="7" spans="1:18" ht="21" x14ac:dyDescent="0.2">
      <c r="A7" s="21"/>
      <c r="C7" s="18" t="s">
        <v>13</v>
      </c>
      <c r="D7" s="3"/>
      <c r="E7" s="18" t="s">
        <v>150</v>
      </c>
      <c r="F7" s="3"/>
      <c r="G7" s="18" t="s">
        <v>151</v>
      </c>
      <c r="H7" s="3"/>
      <c r="I7" s="18" t="s">
        <v>152</v>
      </c>
      <c r="K7" s="18" t="s">
        <v>13</v>
      </c>
      <c r="L7" s="3"/>
      <c r="M7" s="18" t="s">
        <v>150</v>
      </c>
      <c r="N7" s="3"/>
      <c r="O7" s="18" t="s">
        <v>151</v>
      </c>
      <c r="P7" s="3"/>
      <c r="Q7" s="30" t="s">
        <v>152</v>
      </c>
      <c r="R7" s="30"/>
    </row>
    <row r="8" spans="1:18" ht="18.75" x14ac:dyDescent="0.2">
      <c r="A8" s="5" t="s">
        <v>57</v>
      </c>
      <c r="C8" s="6">
        <v>1440441</v>
      </c>
      <c r="E8" s="6">
        <v>7574594338</v>
      </c>
      <c r="G8" s="6">
        <v>8075748924</v>
      </c>
      <c r="I8" s="6">
        <v>-501154586</v>
      </c>
      <c r="K8" s="6">
        <v>1440441</v>
      </c>
      <c r="M8" s="6">
        <v>7574594338</v>
      </c>
      <c r="O8" s="6">
        <v>8075748924</v>
      </c>
      <c r="Q8" s="24">
        <v>-501154586</v>
      </c>
      <c r="R8" s="24"/>
    </row>
    <row r="9" spans="1:18" ht="18.75" x14ac:dyDescent="0.2">
      <c r="A9" s="8" t="s">
        <v>30</v>
      </c>
      <c r="C9" s="9">
        <v>288590</v>
      </c>
      <c r="E9" s="9">
        <v>2966426115</v>
      </c>
      <c r="G9" s="9">
        <v>3557223818</v>
      </c>
      <c r="I9" s="9">
        <v>-590797703</v>
      </c>
      <c r="K9" s="9">
        <v>466495</v>
      </c>
      <c r="M9" s="9">
        <v>5151310112</v>
      </c>
      <c r="O9" s="9">
        <v>5750120089</v>
      </c>
      <c r="Q9" s="26">
        <v>-598809977</v>
      </c>
      <c r="R9" s="26"/>
    </row>
    <row r="10" spans="1:18" ht="18.75" x14ac:dyDescent="0.2">
      <c r="A10" s="8" t="s">
        <v>21</v>
      </c>
      <c r="C10" s="9">
        <v>10056657</v>
      </c>
      <c r="E10" s="9">
        <v>20406925733</v>
      </c>
      <c r="G10" s="9">
        <v>21753080082</v>
      </c>
      <c r="I10" s="9">
        <v>-1346154349</v>
      </c>
      <c r="K10" s="9">
        <v>10056657</v>
      </c>
      <c r="M10" s="9">
        <v>20406925733</v>
      </c>
      <c r="O10" s="9">
        <v>21753080082</v>
      </c>
      <c r="Q10" s="26">
        <v>-1346154349</v>
      </c>
      <c r="R10" s="26"/>
    </row>
    <row r="11" spans="1:18" ht="18.75" x14ac:dyDescent="0.2">
      <c r="A11" s="8" t="s">
        <v>56</v>
      </c>
      <c r="C11" s="9">
        <v>117512</v>
      </c>
      <c r="E11" s="9">
        <v>2429506781</v>
      </c>
      <c r="G11" s="9">
        <v>2525492741</v>
      </c>
      <c r="I11" s="9">
        <v>-95985960</v>
      </c>
      <c r="K11" s="9">
        <v>321859</v>
      </c>
      <c r="M11" s="9">
        <v>6580527045</v>
      </c>
      <c r="O11" s="9">
        <v>6917187828</v>
      </c>
      <c r="Q11" s="26">
        <v>-336660783</v>
      </c>
      <c r="R11" s="26"/>
    </row>
    <row r="12" spans="1:18" ht="18.75" x14ac:dyDescent="0.2">
      <c r="A12" s="8" t="s">
        <v>39</v>
      </c>
      <c r="C12" s="9">
        <v>653648</v>
      </c>
      <c r="E12" s="9">
        <v>12330886898</v>
      </c>
      <c r="G12" s="9">
        <v>17056168355</v>
      </c>
      <c r="I12" s="9">
        <v>-4725281457</v>
      </c>
      <c r="K12" s="9">
        <v>653648</v>
      </c>
      <c r="M12" s="9">
        <v>12330886898</v>
      </c>
      <c r="O12" s="9">
        <v>17056168355</v>
      </c>
      <c r="Q12" s="26">
        <v>-4725281457</v>
      </c>
      <c r="R12" s="26"/>
    </row>
    <row r="13" spans="1:18" ht="18.75" x14ac:dyDescent="0.2">
      <c r="A13" s="8" t="s">
        <v>47</v>
      </c>
      <c r="C13" s="9">
        <v>22457454</v>
      </c>
      <c r="E13" s="9">
        <v>29857881015</v>
      </c>
      <c r="G13" s="9">
        <v>28966615710</v>
      </c>
      <c r="I13" s="9">
        <v>891265305</v>
      </c>
      <c r="K13" s="9">
        <v>22457455</v>
      </c>
      <c r="M13" s="9">
        <v>29857881016</v>
      </c>
      <c r="O13" s="9">
        <v>28966617000</v>
      </c>
      <c r="Q13" s="26">
        <v>891264016</v>
      </c>
      <c r="R13" s="26"/>
    </row>
    <row r="14" spans="1:18" ht="18.75" x14ac:dyDescent="0.2">
      <c r="A14" s="8" t="s">
        <v>34</v>
      </c>
      <c r="C14" s="9">
        <v>4623249</v>
      </c>
      <c r="E14" s="9">
        <v>14635830925</v>
      </c>
      <c r="G14" s="9">
        <v>14635830925</v>
      </c>
      <c r="I14" s="9">
        <v>0</v>
      </c>
      <c r="K14" s="9">
        <v>4623249</v>
      </c>
      <c r="M14" s="9">
        <v>14635830925</v>
      </c>
      <c r="O14" s="9">
        <v>14635830925</v>
      </c>
      <c r="Q14" s="26">
        <v>0</v>
      </c>
      <c r="R14" s="26"/>
    </row>
    <row r="15" spans="1:18" ht="18.75" x14ac:dyDescent="0.2">
      <c r="A15" s="8" t="s">
        <v>28</v>
      </c>
      <c r="C15" s="9">
        <v>5672727</v>
      </c>
      <c r="E15" s="9">
        <v>11265369434</v>
      </c>
      <c r="G15" s="9">
        <v>14762834650</v>
      </c>
      <c r="I15" s="9">
        <v>-3497465216</v>
      </c>
      <c r="K15" s="9">
        <v>5672727</v>
      </c>
      <c r="M15" s="9">
        <v>11265369434</v>
      </c>
      <c r="O15" s="9">
        <v>14762834650</v>
      </c>
      <c r="Q15" s="26">
        <v>-3497465216</v>
      </c>
      <c r="R15" s="26"/>
    </row>
    <row r="16" spans="1:18" ht="18.75" x14ac:dyDescent="0.2">
      <c r="A16" s="8" t="s">
        <v>63</v>
      </c>
      <c r="C16" s="9">
        <v>300000</v>
      </c>
      <c r="E16" s="9">
        <v>1421671494</v>
      </c>
      <c r="G16" s="9">
        <v>1526860780</v>
      </c>
      <c r="I16" s="9">
        <v>-105189286</v>
      </c>
      <c r="K16" s="9">
        <v>538379</v>
      </c>
      <c r="M16" s="9">
        <v>2587125970</v>
      </c>
      <c r="O16" s="9">
        <v>2740099207</v>
      </c>
      <c r="Q16" s="26">
        <v>-152973237</v>
      </c>
      <c r="R16" s="26"/>
    </row>
    <row r="17" spans="1:18" ht="18.75" x14ac:dyDescent="0.2">
      <c r="A17" s="8" t="s">
        <v>35</v>
      </c>
      <c r="C17" s="9">
        <v>1750000</v>
      </c>
      <c r="E17" s="9">
        <v>4971108888</v>
      </c>
      <c r="G17" s="9">
        <v>4971108888</v>
      </c>
      <c r="I17" s="9">
        <v>0</v>
      </c>
      <c r="K17" s="9">
        <v>1750000</v>
      </c>
      <c r="M17" s="9">
        <v>4971108888</v>
      </c>
      <c r="O17" s="9">
        <v>4971108888</v>
      </c>
      <c r="Q17" s="26">
        <v>0</v>
      </c>
      <c r="R17" s="26"/>
    </row>
    <row r="18" spans="1:18" ht="18.75" x14ac:dyDescent="0.2">
      <c r="A18" s="8" t="s">
        <v>44</v>
      </c>
      <c r="C18" s="9">
        <v>90193</v>
      </c>
      <c r="E18" s="9">
        <v>1520162958</v>
      </c>
      <c r="G18" s="9">
        <v>1620090272</v>
      </c>
      <c r="I18" s="9">
        <v>-99927314</v>
      </c>
      <c r="K18" s="9">
        <v>746912</v>
      </c>
      <c r="M18" s="9">
        <v>12329108451</v>
      </c>
      <c r="O18" s="9">
        <v>13416394433</v>
      </c>
      <c r="Q18" s="26">
        <v>-1087285982</v>
      </c>
      <c r="R18" s="26"/>
    </row>
    <row r="19" spans="1:18" ht="18.75" x14ac:dyDescent="0.2">
      <c r="A19" s="8" t="s">
        <v>23</v>
      </c>
      <c r="C19" s="9">
        <v>1562500</v>
      </c>
      <c r="E19" s="9">
        <v>3333793646</v>
      </c>
      <c r="G19" s="9">
        <v>3543839888</v>
      </c>
      <c r="I19" s="9">
        <v>-210046242</v>
      </c>
      <c r="K19" s="9">
        <v>3125000</v>
      </c>
      <c r="M19" s="9">
        <v>8521700763</v>
      </c>
      <c r="O19" s="9">
        <v>7087679775</v>
      </c>
      <c r="Q19" s="26">
        <v>1434020988</v>
      </c>
      <c r="R19" s="26"/>
    </row>
    <row r="20" spans="1:18" ht="18.75" x14ac:dyDescent="0.2">
      <c r="A20" s="8" t="s">
        <v>48</v>
      </c>
      <c r="C20" s="9">
        <v>746035</v>
      </c>
      <c r="E20" s="9">
        <v>14276612251</v>
      </c>
      <c r="G20" s="9">
        <v>16344777866</v>
      </c>
      <c r="I20" s="9">
        <v>-2068165615</v>
      </c>
      <c r="K20" s="9">
        <v>746035</v>
      </c>
      <c r="M20" s="9">
        <v>14276612251</v>
      </c>
      <c r="O20" s="9">
        <v>16344777866</v>
      </c>
      <c r="Q20" s="26">
        <v>-2068165615</v>
      </c>
      <c r="R20" s="26"/>
    </row>
    <row r="21" spans="1:18" ht="18.75" x14ac:dyDescent="0.2">
      <c r="A21" s="8" t="s">
        <v>108</v>
      </c>
      <c r="C21" s="9">
        <v>0</v>
      </c>
      <c r="E21" s="9">
        <v>0</v>
      </c>
      <c r="G21" s="9">
        <v>0</v>
      </c>
      <c r="I21" s="9">
        <v>0</v>
      </c>
      <c r="K21" s="9">
        <v>1987365</v>
      </c>
      <c r="M21" s="9">
        <v>68475917093</v>
      </c>
      <c r="O21" s="9">
        <v>53938032736</v>
      </c>
      <c r="Q21" s="26">
        <v>14537884357</v>
      </c>
      <c r="R21" s="26"/>
    </row>
    <row r="22" spans="1:18" ht="18.75" x14ac:dyDescent="0.2">
      <c r="A22" s="8" t="s">
        <v>61</v>
      </c>
      <c r="C22" s="9">
        <v>0</v>
      </c>
      <c r="E22" s="9">
        <v>0</v>
      </c>
      <c r="G22" s="9">
        <v>0</v>
      </c>
      <c r="I22" s="9">
        <v>0</v>
      </c>
      <c r="K22" s="9">
        <v>7958</v>
      </c>
      <c r="M22" s="9">
        <v>34965076</v>
      </c>
      <c r="O22" s="9">
        <v>32053954</v>
      </c>
      <c r="Q22" s="26">
        <v>2911122</v>
      </c>
      <c r="R22" s="26"/>
    </row>
    <row r="23" spans="1:18" ht="18.75" x14ac:dyDescent="0.2">
      <c r="A23" s="8" t="s">
        <v>59</v>
      </c>
      <c r="C23" s="9">
        <v>0</v>
      </c>
      <c r="E23" s="9">
        <v>0</v>
      </c>
      <c r="G23" s="9">
        <v>0</v>
      </c>
      <c r="I23" s="9">
        <v>0</v>
      </c>
      <c r="K23" s="9">
        <v>1</v>
      </c>
      <c r="M23" s="9">
        <v>1</v>
      </c>
      <c r="O23" s="9">
        <v>14066</v>
      </c>
      <c r="Q23" s="26">
        <v>-14065</v>
      </c>
      <c r="R23" s="26"/>
    </row>
    <row r="24" spans="1:18" ht="18.75" x14ac:dyDescent="0.2">
      <c r="A24" s="8" t="s">
        <v>62</v>
      </c>
      <c r="C24" s="9">
        <v>0</v>
      </c>
      <c r="E24" s="9">
        <v>0</v>
      </c>
      <c r="G24" s="9">
        <v>0</v>
      </c>
      <c r="I24" s="9">
        <v>0</v>
      </c>
      <c r="K24" s="9">
        <v>6752</v>
      </c>
      <c r="M24" s="9">
        <v>54902737</v>
      </c>
      <c r="O24" s="9">
        <v>49935983</v>
      </c>
      <c r="Q24" s="26">
        <v>4966754</v>
      </c>
      <c r="R24" s="26"/>
    </row>
    <row r="25" spans="1:18" ht="18.75" x14ac:dyDescent="0.2">
      <c r="A25" s="8" t="s">
        <v>54</v>
      </c>
      <c r="C25" s="9">
        <v>0</v>
      </c>
      <c r="E25" s="9">
        <v>0</v>
      </c>
      <c r="G25" s="9">
        <v>0</v>
      </c>
      <c r="I25" s="9">
        <v>0</v>
      </c>
      <c r="K25" s="9">
        <v>477607</v>
      </c>
      <c r="M25" s="9">
        <v>1301614546</v>
      </c>
      <c r="O25" s="9">
        <v>1268572815</v>
      </c>
      <c r="Q25" s="26">
        <v>33041731</v>
      </c>
      <c r="R25" s="26"/>
    </row>
    <row r="26" spans="1:18" ht="18.75" x14ac:dyDescent="0.2">
      <c r="A26" s="8" t="s">
        <v>109</v>
      </c>
      <c r="C26" s="9">
        <v>0</v>
      </c>
      <c r="E26" s="9">
        <v>0</v>
      </c>
      <c r="G26" s="9">
        <v>0</v>
      </c>
      <c r="I26" s="9">
        <v>0</v>
      </c>
      <c r="K26" s="9">
        <v>1717452</v>
      </c>
      <c r="M26" s="9">
        <v>14983051249</v>
      </c>
      <c r="O26" s="9">
        <v>17294271916</v>
      </c>
      <c r="Q26" s="26">
        <v>-2311220667</v>
      </c>
      <c r="R26" s="26"/>
    </row>
    <row r="27" spans="1:18" ht="18.75" x14ac:dyDescent="0.2">
      <c r="A27" s="8" t="s">
        <v>110</v>
      </c>
      <c r="C27" s="9">
        <v>0</v>
      </c>
      <c r="E27" s="9">
        <v>0</v>
      </c>
      <c r="G27" s="9">
        <v>0</v>
      </c>
      <c r="I27" s="9">
        <v>0</v>
      </c>
      <c r="K27" s="9">
        <v>1670000</v>
      </c>
      <c r="M27" s="9">
        <v>40060921099</v>
      </c>
      <c r="O27" s="9">
        <v>47328410386</v>
      </c>
      <c r="Q27" s="26">
        <v>-7267489287</v>
      </c>
      <c r="R27" s="26"/>
    </row>
    <row r="28" spans="1:18" ht="18.75" x14ac:dyDescent="0.2">
      <c r="A28" s="8" t="s">
        <v>53</v>
      </c>
      <c r="C28" s="9">
        <v>0</v>
      </c>
      <c r="E28" s="9">
        <v>0</v>
      </c>
      <c r="G28" s="9">
        <v>0</v>
      </c>
      <c r="I28" s="9">
        <v>0</v>
      </c>
      <c r="K28" s="9">
        <v>10471</v>
      </c>
      <c r="M28" s="9">
        <v>13250278</v>
      </c>
      <c r="O28" s="9">
        <v>13385587</v>
      </c>
      <c r="Q28" s="26">
        <v>-135309</v>
      </c>
      <c r="R28" s="26"/>
    </row>
    <row r="29" spans="1:18" ht="18.75" x14ac:dyDescent="0.2">
      <c r="A29" s="8" t="s">
        <v>111</v>
      </c>
      <c r="C29" s="9">
        <v>0</v>
      </c>
      <c r="E29" s="9">
        <v>0</v>
      </c>
      <c r="G29" s="9">
        <v>0</v>
      </c>
      <c r="I29" s="9">
        <v>0</v>
      </c>
      <c r="K29" s="9">
        <v>5050000</v>
      </c>
      <c r="M29" s="9">
        <v>21701254821</v>
      </c>
      <c r="O29" s="9">
        <v>20162741159</v>
      </c>
      <c r="Q29" s="26">
        <v>1538513662</v>
      </c>
      <c r="R29" s="26"/>
    </row>
    <row r="30" spans="1:18" ht="18.75" x14ac:dyDescent="0.2">
      <c r="A30" s="8" t="s">
        <v>112</v>
      </c>
      <c r="C30" s="9">
        <v>0</v>
      </c>
      <c r="E30" s="9">
        <v>0</v>
      </c>
      <c r="G30" s="9">
        <v>0</v>
      </c>
      <c r="I30" s="9">
        <v>0</v>
      </c>
      <c r="K30" s="9">
        <v>1800000</v>
      </c>
      <c r="M30" s="9">
        <v>9693407467</v>
      </c>
      <c r="O30" s="9">
        <v>8429366610</v>
      </c>
      <c r="Q30" s="26">
        <v>1264040857</v>
      </c>
      <c r="R30" s="26"/>
    </row>
    <row r="31" spans="1:18" ht="18.75" x14ac:dyDescent="0.2">
      <c r="A31" s="8" t="s">
        <v>20</v>
      </c>
      <c r="C31" s="9">
        <v>0</v>
      </c>
      <c r="E31" s="9">
        <v>0</v>
      </c>
      <c r="G31" s="9">
        <v>0</v>
      </c>
      <c r="I31" s="9">
        <v>0</v>
      </c>
      <c r="K31" s="9">
        <v>5772781</v>
      </c>
      <c r="M31" s="9">
        <v>10017610031</v>
      </c>
      <c r="O31" s="9">
        <v>9537275573</v>
      </c>
      <c r="Q31" s="26">
        <v>480334458</v>
      </c>
      <c r="R31" s="26"/>
    </row>
    <row r="32" spans="1:18" ht="18.75" x14ac:dyDescent="0.2">
      <c r="A32" s="8" t="s">
        <v>40</v>
      </c>
      <c r="C32" s="9">
        <v>0</v>
      </c>
      <c r="E32" s="9">
        <v>0</v>
      </c>
      <c r="G32" s="9">
        <v>0</v>
      </c>
      <c r="I32" s="9">
        <v>0</v>
      </c>
      <c r="K32" s="9">
        <v>1716898</v>
      </c>
      <c r="M32" s="9">
        <v>14795494700</v>
      </c>
      <c r="O32" s="9">
        <v>13755860599</v>
      </c>
      <c r="Q32" s="26">
        <v>1039634101</v>
      </c>
      <c r="R32" s="26"/>
    </row>
    <row r="33" spans="1:18" ht="18.75" x14ac:dyDescent="0.2">
      <c r="A33" s="8" t="s">
        <v>25</v>
      </c>
      <c r="C33" s="9">
        <v>0</v>
      </c>
      <c r="E33" s="9">
        <v>0</v>
      </c>
      <c r="G33" s="9">
        <v>0</v>
      </c>
      <c r="I33" s="9">
        <v>0</v>
      </c>
      <c r="K33" s="9">
        <v>8204</v>
      </c>
      <c r="M33" s="9">
        <v>115069682</v>
      </c>
      <c r="O33" s="9">
        <v>111073635</v>
      </c>
      <c r="Q33" s="26">
        <v>3996047</v>
      </c>
      <c r="R33" s="26"/>
    </row>
    <row r="34" spans="1:18" ht="18.75" x14ac:dyDescent="0.2">
      <c r="A34" s="8" t="s">
        <v>113</v>
      </c>
      <c r="C34" s="9">
        <v>0</v>
      </c>
      <c r="E34" s="9">
        <v>0</v>
      </c>
      <c r="G34" s="9">
        <v>0</v>
      </c>
      <c r="I34" s="9">
        <v>0</v>
      </c>
      <c r="K34" s="9">
        <v>625000</v>
      </c>
      <c r="M34" s="9">
        <v>5162847330</v>
      </c>
      <c r="O34" s="9">
        <v>5249826562</v>
      </c>
      <c r="Q34" s="26">
        <v>-86979232</v>
      </c>
      <c r="R34" s="26"/>
    </row>
    <row r="35" spans="1:18" ht="18.75" x14ac:dyDescent="0.2">
      <c r="A35" s="8" t="s">
        <v>33</v>
      </c>
      <c r="C35" s="9">
        <v>0</v>
      </c>
      <c r="E35" s="9">
        <v>0</v>
      </c>
      <c r="G35" s="9">
        <v>0</v>
      </c>
      <c r="I35" s="9">
        <v>0</v>
      </c>
      <c r="K35" s="9">
        <v>1</v>
      </c>
      <c r="M35" s="9">
        <v>1</v>
      </c>
      <c r="O35" s="9">
        <v>12853</v>
      </c>
      <c r="Q35" s="26">
        <v>-12852</v>
      </c>
      <c r="R35" s="26"/>
    </row>
    <row r="36" spans="1:18" ht="18.75" x14ac:dyDescent="0.2">
      <c r="A36" s="8" t="s">
        <v>51</v>
      </c>
      <c r="C36" s="9">
        <v>0</v>
      </c>
      <c r="E36" s="9">
        <v>0</v>
      </c>
      <c r="G36" s="9">
        <v>0</v>
      </c>
      <c r="I36" s="9">
        <v>0</v>
      </c>
      <c r="K36" s="9">
        <v>700000</v>
      </c>
      <c r="M36" s="9">
        <v>3351488867</v>
      </c>
      <c r="O36" s="9">
        <v>3269032821</v>
      </c>
      <c r="Q36" s="26">
        <v>82456046</v>
      </c>
      <c r="R36" s="26"/>
    </row>
    <row r="37" spans="1:18" ht="18.75" x14ac:dyDescent="0.2">
      <c r="A37" s="8" t="s">
        <v>114</v>
      </c>
      <c r="C37" s="9">
        <v>0</v>
      </c>
      <c r="E37" s="9">
        <v>0</v>
      </c>
      <c r="G37" s="9">
        <v>0</v>
      </c>
      <c r="I37" s="9">
        <v>0</v>
      </c>
      <c r="K37" s="9">
        <v>4700000</v>
      </c>
      <c r="M37" s="9">
        <v>7796050395</v>
      </c>
      <c r="O37" s="9">
        <v>9096452149</v>
      </c>
      <c r="Q37" s="26">
        <v>-1300401754</v>
      </c>
      <c r="R37" s="26"/>
    </row>
    <row r="38" spans="1:18" ht="18.75" x14ac:dyDescent="0.2">
      <c r="A38" s="8" t="s">
        <v>43</v>
      </c>
      <c r="C38" s="9">
        <v>0</v>
      </c>
      <c r="E38" s="9">
        <v>0</v>
      </c>
      <c r="G38" s="9">
        <v>0</v>
      </c>
      <c r="I38" s="9">
        <v>0</v>
      </c>
      <c r="K38" s="9">
        <v>7046</v>
      </c>
      <c r="M38" s="9">
        <v>21873736</v>
      </c>
      <c r="O38" s="9">
        <v>24346168</v>
      </c>
      <c r="Q38" s="26">
        <v>-2472432</v>
      </c>
      <c r="R38" s="26"/>
    </row>
    <row r="39" spans="1:18" ht="18.75" x14ac:dyDescent="0.2">
      <c r="A39" s="8" t="s">
        <v>41</v>
      </c>
      <c r="C39" s="9">
        <v>0</v>
      </c>
      <c r="E39" s="9">
        <v>0</v>
      </c>
      <c r="G39" s="9">
        <v>0</v>
      </c>
      <c r="I39" s="9">
        <v>0</v>
      </c>
      <c r="K39" s="9">
        <v>1</v>
      </c>
      <c r="M39" s="9">
        <v>1</v>
      </c>
      <c r="O39" s="9">
        <v>6959</v>
      </c>
      <c r="Q39" s="26">
        <v>-6958</v>
      </c>
      <c r="R39" s="26"/>
    </row>
    <row r="40" spans="1:18" ht="18.75" x14ac:dyDescent="0.2">
      <c r="A40" s="8" t="s">
        <v>19</v>
      </c>
      <c r="C40" s="9">
        <v>0</v>
      </c>
      <c r="E40" s="9">
        <v>0</v>
      </c>
      <c r="G40" s="9">
        <v>0</v>
      </c>
      <c r="I40" s="9">
        <v>0</v>
      </c>
      <c r="K40" s="9">
        <v>2857142</v>
      </c>
      <c r="M40" s="9">
        <v>7531724305</v>
      </c>
      <c r="O40" s="9">
        <v>6534220037</v>
      </c>
      <c r="Q40" s="26">
        <v>997504268</v>
      </c>
      <c r="R40" s="26"/>
    </row>
    <row r="41" spans="1:18" ht="18.75" x14ac:dyDescent="0.2">
      <c r="A41" s="11" t="s">
        <v>115</v>
      </c>
      <c r="C41" s="13">
        <v>0</v>
      </c>
      <c r="E41" s="13">
        <v>0</v>
      </c>
      <c r="G41" s="13">
        <v>0</v>
      </c>
      <c r="I41" s="13">
        <v>0</v>
      </c>
      <c r="K41" s="13">
        <v>10100746</v>
      </c>
      <c r="M41" s="13">
        <v>22382070039</v>
      </c>
      <c r="O41" s="13">
        <v>23595519419</v>
      </c>
      <c r="Q41" s="28">
        <f>-1213449380+3600000</f>
        <v>-1209849380</v>
      </c>
      <c r="R41" s="28"/>
    </row>
    <row r="42" spans="1:18" ht="21" x14ac:dyDescent="0.2">
      <c r="A42" s="15" t="s">
        <v>70</v>
      </c>
      <c r="C42" s="16">
        <v>49759006</v>
      </c>
      <c r="E42" s="16">
        <v>126990770476</v>
      </c>
      <c r="G42" s="16">
        <v>139339672899</v>
      </c>
      <c r="I42" s="16">
        <v>-12348902423</v>
      </c>
      <c r="K42" s="16">
        <v>91814282</v>
      </c>
      <c r="M42" s="16">
        <v>377982495278</v>
      </c>
      <c r="O42" s="16">
        <v>382168060009</v>
      </c>
      <c r="Q42" s="32">
        <f>SUM(Q8:R41)</f>
        <v>-4181964731</v>
      </c>
      <c r="R42" s="32"/>
    </row>
    <row r="43" spans="1:18" x14ac:dyDescent="0.2">
      <c r="O43" s="34"/>
    </row>
    <row r="44" spans="1:18" x14ac:dyDescent="0.2">
      <c r="M44" s="34"/>
      <c r="O44" s="34"/>
    </row>
    <row r="45" spans="1:18" x14ac:dyDescent="0.2">
      <c r="M45" s="34"/>
      <c r="O45" s="34"/>
    </row>
    <row r="46" spans="1:18" x14ac:dyDescent="0.2">
      <c r="M46" s="34"/>
      <c r="O46" s="34"/>
    </row>
    <row r="47" spans="1:18" x14ac:dyDescent="0.2">
      <c r="M47" s="34"/>
      <c r="O47" s="34"/>
    </row>
    <row r="48" spans="1:18" x14ac:dyDescent="0.2">
      <c r="M48" s="34"/>
    </row>
  </sheetData>
  <mergeCells count="43"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2024-11-24T05:02:09Z</dcterms:created>
  <dcterms:modified xsi:type="dcterms:W3CDTF">2024-11-24T10:27:43Z</dcterms:modified>
</cp:coreProperties>
</file>