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2\"/>
    </mc:Choice>
  </mc:AlternateContent>
  <xr:revisionPtr revIDLastSave="0" documentId="8_{53FE7C83-94F7-4F21-B783-FB36490F4D7F}" xr6:coauthVersionLast="47" xr6:coauthVersionMax="47" xr10:uidLastSave="{00000000-0000-0000-0000-000000000000}"/>
  <bookViews>
    <workbookView xWindow="-120" yWindow="-120" windowWidth="29040" windowHeight="15840" tabRatio="895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1" l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8" i="11"/>
  <c r="I8" i="11"/>
  <c r="Q78" i="11"/>
  <c r="O78" i="11"/>
  <c r="M7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E78" i="11"/>
  <c r="G8" i="9"/>
  <c r="O58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10" i="9"/>
  <c r="G9" i="9"/>
  <c r="G10" i="9"/>
  <c r="G12" i="9"/>
  <c r="G11" i="9"/>
  <c r="G16" i="9"/>
  <c r="G13" i="9"/>
  <c r="G14" i="9"/>
  <c r="G15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I58" i="9"/>
  <c r="E57" i="9"/>
  <c r="E58" i="9"/>
  <c r="M57" i="9"/>
  <c r="M58" i="9" s="1"/>
  <c r="C58" i="9"/>
  <c r="K58" i="9"/>
  <c r="Q58" i="9"/>
  <c r="M30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16" i="8"/>
  <c r="K30" i="8"/>
  <c r="S30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8" i="8"/>
  <c r="G55" i="1"/>
  <c r="E55" i="1"/>
  <c r="E59" i="1"/>
  <c r="W58" i="1"/>
  <c r="W59" i="1"/>
  <c r="U58" i="1"/>
  <c r="U59" i="1" s="1"/>
  <c r="C9" i="15"/>
  <c r="E9" i="15"/>
  <c r="G9" i="15"/>
  <c r="E9" i="14"/>
  <c r="C9" i="14"/>
  <c r="E15" i="13"/>
  <c r="G15" i="13"/>
  <c r="C78" i="11"/>
  <c r="G78" i="11"/>
  <c r="K78" i="11"/>
  <c r="U78" i="11"/>
  <c r="C49" i="10"/>
  <c r="E49" i="10"/>
  <c r="G49" i="10"/>
  <c r="I49" i="10"/>
  <c r="K49" i="10"/>
  <c r="M49" i="10"/>
  <c r="O49" i="10"/>
  <c r="Q49" i="10"/>
  <c r="Q30" i="8"/>
  <c r="O30" i="8"/>
  <c r="I30" i="8"/>
  <c r="E15" i="7"/>
  <c r="G15" i="7"/>
  <c r="I15" i="7"/>
  <c r="K15" i="7"/>
  <c r="M15" i="7"/>
  <c r="O15" i="7"/>
  <c r="Q17" i="6"/>
  <c r="O17" i="6"/>
  <c r="M17" i="6"/>
  <c r="K17" i="6"/>
  <c r="I17" i="6"/>
  <c r="C59" i="1"/>
  <c r="G59" i="1"/>
  <c r="I59" i="1"/>
  <c r="K59" i="1"/>
  <c r="M59" i="1"/>
  <c r="O59" i="1"/>
  <c r="Q59" i="1"/>
  <c r="S59" i="1"/>
  <c r="Y59" i="1"/>
  <c r="I78" i="11" l="1"/>
  <c r="G58" i="9"/>
</calcChain>
</file>

<file path=xl/sharedStrings.xml><?xml version="1.0" encoding="utf-8"?>
<sst xmlns="http://schemas.openxmlformats.org/spreadsheetml/2006/main" count="563" uniqueCount="161">
  <si>
    <t>صندوق سرمايه گذاري مشترک يکم سامان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</si>
  <si>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</si>
  <si>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</si>
  <si>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</si>
  <si>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</si>
  <si>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</si>
  <si>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</si>
  <si>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</si>
  <si>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</si>
  <si>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</si>
  <si>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</si>
  <si>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</si>
  <si>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</si>
  <si>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</si>
  <si>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</si>
  <si>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</si>
  <si>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</si>
  <si>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</si>
  <si>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</si>
  <si>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</si>
  <si>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</si>
  <si>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</si>
  <si>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</si>
  <si>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</si>
  <si>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</si>
  <si>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پتروشیمی شازند</t>
  </si>
  <si>
    <t>پتروشیمی نوری</t>
  </si>
  <si>
    <t>پرتو بار فرابر خلیج فارس</t>
  </si>
  <si>
    <t>پویا زرکان آق دره</t>
  </si>
  <si>
    <t>تامین سرمایه نوین</t>
  </si>
  <si>
    <t>تامین سرمایه کاردان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</si>
  <si>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</si>
  <si>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</si>
  <si>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</si>
  <si>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</si>
  <si>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</si>
  <si>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</si>
  <si>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</si>
  <si>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</si>
  <si>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</si>
  <si>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</si>
  <si>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</si>
  <si>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</si>
  <si>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</si>
  <si>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</si>
  <si>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</si>
  <si>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</si>
  <si>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</si>
  <si>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</si>
  <si>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</si>
  <si>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</si>
  <si>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</si>
  <si>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</si>
  <si>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</si>
  <si>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</si>
  <si>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</si>
  <si>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</si>
  <si>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</si>
  <si>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</si>
  <si>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</si>
  <si>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</si>
  <si>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</si>
  <si>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نخریسی و نساجی خسروی خراسان</t>
  </si>
  <si>
    <t>بانک ملت</t>
  </si>
  <si>
    <t>پالایش نفت تهران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</si>
  <si>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</si>
  <si>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</si>
  <si>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</si>
  <si>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</si>
  <si>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</si>
  <si>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</si>
  <si>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</si>
  <si>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</si>
  <si>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</si>
  <si>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</si>
  <si>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</si>
  <si>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</si>
  <si>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</si>
  <si>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</si>
  <si>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</si>
  <si>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</si>
  <si>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</si>
  <si>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</si>
  <si>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</si>
  <si>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</si>
  <si>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</si>
  <si>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</si>
  <si>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</si>
  <si>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</si>
  <si>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</si>
  <si>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</si>
  <si>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</si>
  <si>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</si>
  <si>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</si>
  <si>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</si>
  <si>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</si>
  <si>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</si>
  <si>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</si>
  <si>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</si>
  <si>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</si>
  <si>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</si>
  <si>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</si>
  <si>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</si>
  <si>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</si>
  <si>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</si>
  <si>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</si>
  <si>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</si>
  <si>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</si>
  <si>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</si>
  <si>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</si>
  <si>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</si>
  <si>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</si>
  <si>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توسعه‌معادن‌وفلزات‌</t>
  </si>
  <si>
    <t>سیمان فارس و خوزستان</t>
  </si>
  <si>
    <t>1402/04/14</t>
  </si>
  <si>
    <t>1402/04/28</t>
  </si>
  <si>
    <t>بیمه البرز</t>
  </si>
  <si>
    <t>1402/10/06</t>
  </si>
  <si>
    <t>1402/05/03</t>
  </si>
  <si>
    <t>1402/06/19</t>
  </si>
  <si>
    <t>1402/05/07</t>
  </si>
  <si>
    <t>1402/05/14</t>
  </si>
  <si>
    <t>1402/06/06</t>
  </si>
  <si>
    <t>1402/06/22</t>
  </si>
  <si>
    <t>1402/07/30</t>
  </si>
  <si>
    <t>1402/05/01</t>
  </si>
  <si>
    <t>ص. معدنی کیمیای زنجان گستران</t>
  </si>
  <si>
    <t>بهای فروش</t>
  </si>
  <si>
    <t>ارزش دفتری</t>
  </si>
  <si>
    <t>سود و زیان ناشی از تغییر قیمت</t>
  </si>
  <si>
    <t>سود و زیان ناشی از فروش</t>
  </si>
  <si>
    <t>ح . تامین سرمایه نوین</t>
  </si>
  <si>
    <t>ح . سرمایه گذاری صدرتامین</t>
  </si>
  <si>
    <t>کشاورزی و دامپروری فجر اصفهان</t>
  </si>
  <si>
    <t>ح . گروه مالی صبا تامین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</si>
  <si>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</si>
  <si>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</si>
  <si>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</si>
  <si>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</si>
  <si>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سرمایه‌گذاری‌غدیر(هلدینگ‌</t>
  </si>
  <si>
    <t>تامین سرمایه کیمیا</t>
  </si>
  <si>
    <t>تولیدی مخازن گازطبیعی آسیاناما</t>
  </si>
  <si>
    <t>توسعه صنایع و معادن کوثر</t>
  </si>
  <si>
    <t>س. نفت و گاز و پتروشیمی تأمین</t>
  </si>
  <si>
    <t>پخش رازی</t>
  </si>
  <si>
    <t>ح . بیمه کوثر</t>
  </si>
  <si>
    <t>توسعه معادن کرومیت کاوندگان</t>
  </si>
  <si>
    <t>پمپ‌ سازی‌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</si>
  <si>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</si>
  <si>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</si>
  <si>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</si>
  <si>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</si>
  <si>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</si>
  <si>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</si>
  <si>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</si>
  <si>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</si>
  <si>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تعدیل کارمزد کارگزار</t>
  </si>
  <si>
    <t>سرمایه‌گذاری در سهام</t>
  </si>
  <si>
    <t>درآمد سپرده بانکی</t>
  </si>
  <si>
    <t xml:space="preserve">توسعه حمل و نقل ریلی پارسیان </t>
  </si>
  <si>
    <t xml:space="preserve">سرمایه گذاری آتیه دماوند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</si>
</sst>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3"/>
  <sheetViews>
    <sheetView rightToLeft="1" tabSelected="1" view="pageBreakPreview" zoomScale="70" zoomScaleNormal="85" zoomScaleSheetLayoutView="70" workbookViewId="0">
      <selection activeCell="K19" sqref="K19"/>
    </sheetView>
  </sheetViews>
  <sheetFormatPr defaultRowHeight="18.75" x14ac:dyDescent="0.45"/>
  <cols>
    <col min="1" max="1" width="26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2.42578125" style="1" bestFit="1" customWidth="1"/>
    <col min="20" max="20" width="1" style="1" customWidth="1"/>
    <col min="21" max="21" width="18.2851562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5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27.75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27.75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5" ht="27.75" x14ac:dyDescent="0.45">
      <c r="A6" s="6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27.75" x14ac:dyDescent="0.45">
      <c r="A7" s="6" t="s">
        <v>3</v>
      </c>
      <c r="C7" s="6" t="s">
        <v>7</v>
      </c>
      <c r="E7" s="6" t="s">
        <v>8</v>
      </c>
      <c r="G7" s="6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5" ht="27.75" x14ac:dyDescent="0.45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7" t="s">
        <v>13</v>
      </c>
    </row>
    <row r="9" spans="1:25" x14ac:dyDescent="0.45">
      <c r="A9" s="1" t="s">
        <v>15</v>
      </c>
      <c r="C9" s="2">
        <v>2857142</v>
      </c>
      <c r="E9" s="2">
        <v>11155342527</v>
      </c>
      <c r="G9" s="2">
        <v>10559647974.9618</v>
      </c>
      <c r="H9" s="2"/>
      <c r="I9" s="2">
        <v>0</v>
      </c>
      <c r="J9" s="2"/>
      <c r="K9" s="2">
        <v>0</v>
      </c>
      <c r="L9" s="2"/>
      <c r="M9" s="2">
        <v>0</v>
      </c>
      <c r="N9" s="2"/>
      <c r="O9" s="2">
        <v>0</v>
      </c>
      <c r="P9" s="2"/>
      <c r="Q9" s="2">
        <v>2857142</v>
      </c>
      <c r="R9" s="2"/>
      <c r="S9" s="2">
        <v>3643</v>
      </c>
      <c r="T9" s="2"/>
      <c r="U9" s="2">
        <v>11155342527</v>
      </c>
      <c r="V9" s="2"/>
      <c r="W9" s="2">
        <v>10346637324.5793</v>
      </c>
      <c r="Y9" s="3">
        <v>4.7000000000000002E-3</v>
      </c>
    </row>
    <row r="10" spans="1:25" x14ac:dyDescent="0.45">
      <c r="A10" s="1" t="s">
        <v>16</v>
      </c>
      <c r="C10" s="2">
        <v>33849255</v>
      </c>
      <c r="E10" s="2">
        <v>91163686876</v>
      </c>
      <c r="G10" s="2">
        <v>114772822942.61</v>
      </c>
      <c r="H10" s="2"/>
      <c r="I10" s="2">
        <v>0</v>
      </c>
      <c r="J10" s="2"/>
      <c r="K10" s="2">
        <v>0</v>
      </c>
      <c r="L10" s="2"/>
      <c r="M10" s="2">
        <v>0</v>
      </c>
      <c r="N10" s="2"/>
      <c r="O10" s="2">
        <v>0</v>
      </c>
      <c r="P10" s="2"/>
      <c r="Q10" s="2">
        <v>56099863</v>
      </c>
      <c r="R10" s="2"/>
      <c r="S10" s="2">
        <v>2042</v>
      </c>
      <c r="T10" s="2"/>
      <c r="U10" s="2">
        <v>91163686876</v>
      </c>
      <c r="V10" s="2"/>
      <c r="W10" s="2">
        <v>113874312520.536</v>
      </c>
      <c r="Y10" s="3">
        <v>5.2200000000000003E-2</v>
      </c>
    </row>
    <row r="11" spans="1:25" x14ac:dyDescent="0.45">
      <c r="A11" s="1" t="s">
        <v>17</v>
      </c>
      <c r="C11" s="2">
        <v>8278845</v>
      </c>
      <c r="E11" s="2">
        <v>43999915558</v>
      </c>
      <c r="G11" s="2">
        <v>37666814537.2882</v>
      </c>
      <c r="H11" s="2"/>
      <c r="I11" s="2">
        <v>0</v>
      </c>
      <c r="J11" s="2"/>
      <c r="K11" s="2">
        <v>0</v>
      </c>
      <c r="L11" s="2"/>
      <c r="M11" s="2">
        <v>0</v>
      </c>
      <c r="N11" s="2"/>
      <c r="O11" s="2">
        <v>0</v>
      </c>
      <c r="P11" s="2"/>
      <c r="Q11" s="2">
        <v>8278845</v>
      </c>
      <c r="R11" s="2"/>
      <c r="S11" s="2">
        <v>4153</v>
      </c>
      <c r="T11" s="2"/>
      <c r="U11" s="2">
        <v>43999915558</v>
      </c>
      <c r="V11" s="2"/>
      <c r="W11" s="2">
        <v>34177470127.4543</v>
      </c>
      <c r="Y11" s="3">
        <v>1.5699999999999999E-2</v>
      </c>
    </row>
    <row r="12" spans="1:25" x14ac:dyDescent="0.45">
      <c r="A12" s="1" t="s">
        <v>18</v>
      </c>
      <c r="C12" s="2">
        <v>15100000</v>
      </c>
      <c r="E12" s="2">
        <v>43839071352</v>
      </c>
      <c r="G12" s="2">
        <v>52340410485</v>
      </c>
      <c r="H12" s="2"/>
      <c r="I12" s="2">
        <v>0</v>
      </c>
      <c r="J12" s="2"/>
      <c r="K12" s="2">
        <v>0</v>
      </c>
      <c r="L12" s="2"/>
      <c r="M12" s="2">
        <v>0</v>
      </c>
      <c r="N12" s="2"/>
      <c r="O12" s="2">
        <v>0</v>
      </c>
      <c r="P12" s="2"/>
      <c r="Q12" s="2">
        <v>15100000</v>
      </c>
      <c r="R12" s="2"/>
      <c r="S12" s="2">
        <v>3534</v>
      </c>
      <c r="T12" s="2"/>
      <c r="U12" s="2">
        <v>43839071352</v>
      </c>
      <c r="V12" s="2"/>
      <c r="W12" s="2">
        <v>53045887770</v>
      </c>
      <c r="Y12" s="3">
        <v>2.4299999999999999E-2</v>
      </c>
    </row>
    <row r="13" spans="1:25" x14ac:dyDescent="0.45">
      <c r="A13" s="1" t="s">
        <v>19</v>
      </c>
      <c r="C13" s="2">
        <v>3928204</v>
      </c>
      <c r="E13" s="2">
        <v>48793493941</v>
      </c>
      <c r="G13" s="2">
        <v>56932438694.795998</v>
      </c>
      <c r="H13" s="2"/>
      <c r="I13" s="2">
        <v>0</v>
      </c>
      <c r="J13" s="2"/>
      <c r="K13" s="2">
        <v>0</v>
      </c>
      <c r="L13" s="2"/>
      <c r="M13" s="2">
        <v>0</v>
      </c>
      <c r="N13" s="2"/>
      <c r="O13" s="2">
        <v>0</v>
      </c>
      <c r="P13" s="2"/>
      <c r="Q13" s="2">
        <v>3928204</v>
      </c>
      <c r="R13" s="2"/>
      <c r="S13" s="2">
        <v>15120</v>
      </c>
      <c r="T13" s="2"/>
      <c r="U13" s="2">
        <v>48793493941</v>
      </c>
      <c r="V13" s="2"/>
      <c r="W13" s="2">
        <v>59041047535.344002</v>
      </c>
      <c r="Y13" s="3">
        <v>2.7099999999999999E-2</v>
      </c>
    </row>
    <row r="14" spans="1:25" x14ac:dyDescent="0.45">
      <c r="A14" s="1" t="s">
        <v>20</v>
      </c>
      <c r="C14" s="2">
        <v>1596219</v>
      </c>
      <c r="E14" s="2">
        <v>59672495414</v>
      </c>
      <c r="G14" s="2">
        <v>57121973890.199997</v>
      </c>
      <c r="H14" s="2"/>
      <c r="I14" s="2">
        <v>0</v>
      </c>
      <c r="J14" s="2"/>
      <c r="K14" s="2">
        <v>0</v>
      </c>
      <c r="L14" s="2"/>
      <c r="M14" s="2">
        <v>0</v>
      </c>
      <c r="N14" s="2"/>
      <c r="O14" s="2">
        <v>0</v>
      </c>
      <c r="P14" s="2"/>
      <c r="Q14" s="2">
        <v>1596219</v>
      </c>
      <c r="R14" s="2"/>
      <c r="S14" s="2">
        <v>35850</v>
      </c>
      <c r="T14" s="2"/>
      <c r="U14" s="2">
        <v>59672495414</v>
      </c>
      <c r="V14" s="2"/>
      <c r="W14" s="2">
        <v>56883965665.657501</v>
      </c>
      <c r="Y14" s="3">
        <v>2.6100000000000002E-2</v>
      </c>
    </row>
    <row r="15" spans="1:25" x14ac:dyDescent="0.45">
      <c r="A15" s="1" t="s">
        <v>21</v>
      </c>
      <c r="C15" s="2">
        <v>7100000</v>
      </c>
      <c r="E15" s="2">
        <v>89502981447</v>
      </c>
      <c r="G15" s="2">
        <v>92668323150</v>
      </c>
      <c r="H15" s="2"/>
      <c r="I15" s="2">
        <v>0</v>
      </c>
      <c r="J15" s="2"/>
      <c r="K15" s="2">
        <v>0</v>
      </c>
      <c r="L15" s="2"/>
      <c r="M15" s="2">
        <v>0</v>
      </c>
      <c r="N15" s="2"/>
      <c r="O15" s="2">
        <v>0</v>
      </c>
      <c r="P15" s="2"/>
      <c r="Q15" s="2">
        <v>7100000</v>
      </c>
      <c r="R15" s="2"/>
      <c r="S15" s="2">
        <v>13760</v>
      </c>
      <c r="T15" s="2"/>
      <c r="U15" s="2">
        <v>89502981447</v>
      </c>
      <c r="V15" s="2"/>
      <c r="W15" s="2">
        <v>97114708800</v>
      </c>
      <c r="Y15" s="3">
        <v>4.4600000000000001E-2</v>
      </c>
    </row>
    <row r="16" spans="1:25" x14ac:dyDescent="0.45">
      <c r="A16" s="1" t="s">
        <v>22</v>
      </c>
      <c r="C16" s="2">
        <v>400000</v>
      </c>
      <c r="E16" s="2">
        <v>58885595159</v>
      </c>
      <c r="G16" s="2">
        <v>69380713800</v>
      </c>
      <c r="H16" s="2"/>
      <c r="I16" s="2">
        <v>0</v>
      </c>
      <c r="J16" s="2"/>
      <c r="K16" s="2">
        <v>0</v>
      </c>
      <c r="L16" s="2"/>
      <c r="M16" s="2">
        <v>0</v>
      </c>
      <c r="N16" s="2"/>
      <c r="O16" s="2">
        <v>0</v>
      </c>
      <c r="P16" s="2"/>
      <c r="Q16" s="2">
        <v>400000</v>
      </c>
      <c r="R16" s="2"/>
      <c r="S16" s="2">
        <v>148630</v>
      </c>
      <c r="T16" s="2"/>
      <c r="U16" s="2">
        <v>58885595159</v>
      </c>
      <c r="V16" s="2"/>
      <c r="W16" s="2">
        <v>59098260600</v>
      </c>
      <c r="Y16" s="3">
        <v>2.7099999999999999E-2</v>
      </c>
    </row>
    <row r="17" spans="1:25" x14ac:dyDescent="0.45">
      <c r="A17" s="1" t="s">
        <v>23</v>
      </c>
      <c r="C17" s="2">
        <v>1877905</v>
      </c>
      <c r="E17" s="2">
        <v>28053939380</v>
      </c>
      <c r="G17" s="2">
        <v>32611798697.9175</v>
      </c>
      <c r="H17" s="2"/>
      <c r="I17" s="2">
        <v>2000000</v>
      </c>
      <c r="J17" s="2"/>
      <c r="K17" s="2">
        <v>34931689200</v>
      </c>
      <c r="L17" s="2"/>
      <c r="M17" s="2">
        <v>0</v>
      </c>
      <c r="N17" s="2"/>
      <c r="O17" s="2">
        <v>0</v>
      </c>
      <c r="P17" s="2"/>
      <c r="Q17" s="2">
        <v>3877905</v>
      </c>
      <c r="R17" s="2"/>
      <c r="S17" s="2">
        <v>17680</v>
      </c>
      <c r="T17" s="2"/>
      <c r="U17" s="2">
        <v>62985628580</v>
      </c>
      <c r="V17" s="2"/>
      <c r="W17" s="2">
        <v>68153420305.620003</v>
      </c>
      <c r="Y17" s="3">
        <v>3.1300000000000001E-2</v>
      </c>
    </row>
    <row r="18" spans="1:25" x14ac:dyDescent="0.45">
      <c r="A18" s="1" t="s">
        <v>24</v>
      </c>
      <c r="C18" s="2">
        <v>296910</v>
      </c>
      <c r="E18" s="2">
        <v>41878441481</v>
      </c>
      <c r="G18" s="2">
        <v>54300480064.290001</v>
      </c>
      <c r="H18" s="2"/>
      <c r="I18" s="2">
        <v>0</v>
      </c>
      <c r="J18" s="2"/>
      <c r="K18" s="2">
        <v>0</v>
      </c>
      <c r="L18" s="2"/>
      <c r="M18" s="2">
        <v>-296275</v>
      </c>
      <c r="N18" s="2"/>
      <c r="O18" s="2">
        <v>53488907667</v>
      </c>
      <c r="P18" s="2"/>
      <c r="Q18" s="2">
        <v>635</v>
      </c>
      <c r="R18" s="2"/>
      <c r="S18" s="2">
        <v>180730</v>
      </c>
      <c r="T18" s="2"/>
      <c r="U18" s="2">
        <v>89565215</v>
      </c>
      <c r="V18" s="2"/>
      <c r="W18" s="2">
        <v>114080706.8775</v>
      </c>
      <c r="Y18" s="3">
        <v>1E-4</v>
      </c>
    </row>
    <row r="19" spans="1:25" x14ac:dyDescent="0.45">
      <c r="A19" s="1" t="s">
        <v>25</v>
      </c>
      <c r="C19" s="2">
        <v>1670000</v>
      </c>
      <c r="E19" s="2">
        <v>57405951146</v>
      </c>
      <c r="G19" s="2">
        <v>50930748180</v>
      </c>
      <c r="H19" s="2"/>
      <c r="I19" s="2">
        <v>0</v>
      </c>
      <c r="J19" s="2"/>
      <c r="K19" s="2">
        <v>0</v>
      </c>
      <c r="L19" s="2"/>
      <c r="M19" s="2">
        <v>0</v>
      </c>
      <c r="N19" s="2"/>
      <c r="O19" s="2">
        <v>0</v>
      </c>
      <c r="P19" s="2"/>
      <c r="Q19" s="2">
        <v>1670000</v>
      </c>
      <c r="R19" s="2"/>
      <c r="S19" s="2">
        <v>30360</v>
      </c>
      <c r="T19" s="2"/>
      <c r="U19" s="2">
        <v>57405951146</v>
      </c>
      <c r="V19" s="2"/>
      <c r="W19" s="2">
        <v>50399527860</v>
      </c>
      <c r="Y19" s="3">
        <v>2.3099999999999999E-2</v>
      </c>
    </row>
    <row r="20" spans="1:25" x14ac:dyDescent="0.45">
      <c r="A20" s="1" t="s">
        <v>26</v>
      </c>
      <c r="C20" s="2">
        <v>360000</v>
      </c>
      <c r="E20" s="2">
        <v>50205347254</v>
      </c>
      <c r="G20" s="2">
        <v>53825421780</v>
      </c>
      <c r="H20" s="2"/>
      <c r="I20" s="2">
        <v>0</v>
      </c>
      <c r="J20" s="2"/>
      <c r="K20" s="2">
        <v>0</v>
      </c>
      <c r="L20" s="2"/>
      <c r="M20" s="2">
        <v>0</v>
      </c>
      <c r="N20" s="2"/>
      <c r="O20" s="2">
        <v>0</v>
      </c>
      <c r="P20" s="2"/>
      <c r="Q20" s="2">
        <v>360000</v>
      </c>
      <c r="R20" s="2"/>
      <c r="S20" s="2">
        <v>149100</v>
      </c>
      <c r="T20" s="2"/>
      <c r="U20" s="2">
        <v>50205347254</v>
      </c>
      <c r="V20" s="2"/>
      <c r="W20" s="2">
        <v>53356627800</v>
      </c>
      <c r="Y20" s="3">
        <v>2.4500000000000001E-2</v>
      </c>
    </row>
    <row r="21" spans="1:25" x14ac:dyDescent="0.45">
      <c r="A21" s="1" t="s">
        <v>27</v>
      </c>
      <c r="C21" s="2">
        <v>1800000</v>
      </c>
      <c r="E21" s="2">
        <v>9368498884</v>
      </c>
      <c r="G21" s="2">
        <v>9608487300</v>
      </c>
      <c r="H21" s="2"/>
      <c r="I21" s="2">
        <v>0</v>
      </c>
      <c r="J21" s="2"/>
      <c r="K21" s="2">
        <v>0</v>
      </c>
      <c r="L21" s="2"/>
      <c r="M21" s="2">
        <v>0</v>
      </c>
      <c r="N21" s="2"/>
      <c r="O21" s="2">
        <v>0</v>
      </c>
      <c r="P21" s="2"/>
      <c r="Q21" s="2">
        <v>1800000</v>
      </c>
      <c r="R21" s="2"/>
      <c r="S21" s="2">
        <v>5110</v>
      </c>
      <c r="T21" s="2"/>
      <c r="U21" s="2">
        <v>9368498884</v>
      </c>
      <c r="V21" s="2"/>
      <c r="W21" s="2">
        <v>9143271900</v>
      </c>
      <c r="Y21" s="3">
        <v>4.1999999999999997E-3</v>
      </c>
    </row>
    <row r="22" spans="1:25" x14ac:dyDescent="0.45">
      <c r="A22" s="1" t="s">
        <v>28</v>
      </c>
      <c r="C22" s="2">
        <v>1107365</v>
      </c>
      <c r="E22" s="2">
        <v>49453690349</v>
      </c>
      <c r="G22" s="2">
        <v>51241131097.537498</v>
      </c>
      <c r="H22" s="2"/>
      <c r="I22" s="2">
        <v>0</v>
      </c>
      <c r="J22" s="2"/>
      <c r="K22" s="2">
        <v>0</v>
      </c>
      <c r="L22" s="2"/>
      <c r="M22" s="2">
        <v>0</v>
      </c>
      <c r="N22" s="2"/>
      <c r="O22" s="2">
        <v>0</v>
      </c>
      <c r="P22" s="2"/>
      <c r="Q22" s="2">
        <v>1107365</v>
      </c>
      <c r="R22" s="2"/>
      <c r="S22" s="2">
        <v>46650</v>
      </c>
      <c r="T22" s="2"/>
      <c r="U22" s="2">
        <v>49453690349</v>
      </c>
      <c r="V22" s="2"/>
      <c r="W22" s="2">
        <v>51351208715.362503</v>
      </c>
      <c r="Y22" s="3">
        <v>2.3599999999999999E-2</v>
      </c>
    </row>
    <row r="23" spans="1:25" x14ac:dyDescent="0.45">
      <c r="A23" s="1" t="s">
        <v>29</v>
      </c>
      <c r="C23" s="2">
        <v>2003999</v>
      </c>
      <c r="E23" s="2">
        <v>5536320280</v>
      </c>
      <c r="G23" s="2">
        <v>4488145439.0053501</v>
      </c>
      <c r="H23" s="2"/>
      <c r="I23" s="2">
        <v>0</v>
      </c>
      <c r="J23" s="2"/>
      <c r="K23" s="2">
        <v>0</v>
      </c>
      <c r="L23" s="2"/>
      <c r="M23" s="2">
        <v>0</v>
      </c>
      <c r="N23" s="2"/>
      <c r="O23" s="2">
        <v>0</v>
      </c>
      <c r="P23" s="2"/>
      <c r="Q23" s="2">
        <v>2003999</v>
      </c>
      <c r="R23" s="2"/>
      <c r="S23" s="2">
        <v>2158</v>
      </c>
      <c r="T23" s="2"/>
      <c r="U23" s="2">
        <v>5536320280</v>
      </c>
      <c r="V23" s="2"/>
      <c r="W23" s="2">
        <v>4298898294.4400997</v>
      </c>
      <c r="Y23" s="3">
        <v>2E-3</v>
      </c>
    </row>
    <row r="24" spans="1:25" x14ac:dyDescent="0.45">
      <c r="A24" s="1" t="s">
        <v>30</v>
      </c>
      <c r="C24" s="2">
        <v>11111111</v>
      </c>
      <c r="E24" s="2">
        <v>28546592741</v>
      </c>
      <c r="G24" s="2">
        <v>30307479696.925201</v>
      </c>
      <c r="H24" s="2"/>
      <c r="I24" s="2">
        <v>0</v>
      </c>
      <c r="J24" s="2"/>
      <c r="K24" s="2">
        <v>0</v>
      </c>
      <c r="L24" s="2"/>
      <c r="M24" s="2">
        <v>0</v>
      </c>
      <c r="N24" s="2"/>
      <c r="O24" s="2">
        <v>0</v>
      </c>
      <c r="P24" s="2"/>
      <c r="Q24" s="2">
        <v>11111111</v>
      </c>
      <c r="R24" s="2"/>
      <c r="S24" s="2">
        <v>2565</v>
      </c>
      <c r="T24" s="2"/>
      <c r="U24" s="2">
        <v>28546592741</v>
      </c>
      <c r="V24" s="2"/>
      <c r="W24" s="2">
        <v>28330424716.695801</v>
      </c>
      <c r="Y24" s="3">
        <v>1.2999999999999999E-2</v>
      </c>
    </row>
    <row r="25" spans="1:25" x14ac:dyDescent="0.45">
      <c r="A25" s="1" t="s">
        <v>31</v>
      </c>
      <c r="C25" s="2">
        <v>5116551</v>
      </c>
      <c r="E25" s="2">
        <v>21837609289</v>
      </c>
      <c r="G25" s="2">
        <v>28431341045.4645</v>
      </c>
      <c r="H25" s="2"/>
      <c r="I25" s="2">
        <v>0</v>
      </c>
      <c r="J25" s="2"/>
      <c r="K25" s="2">
        <v>0</v>
      </c>
      <c r="L25" s="2"/>
      <c r="M25" s="2">
        <v>0</v>
      </c>
      <c r="N25" s="2"/>
      <c r="O25" s="2">
        <v>0</v>
      </c>
      <c r="P25" s="2"/>
      <c r="Q25" s="2">
        <v>5116551</v>
      </c>
      <c r="R25" s="2"/>
      <c r="S25" s="2">
        <v>5750</v>
      </c>
      <c r="T25" s="2"/>
      <c r="U25" s="2">
        <v>21837609289</v>
      </c>
      <c r="V25" s="2"/>
      <c r="W25" s="2">
        <v>29245118248.912498</v>
      </c>
      <c r="Y25" s="3">
        <v>1.34E-2</v>
      </c>
    </row>
    <row r="26" spans="1:25" x14ac:dyDescent="0.45">
      <c r="A26" s="1" t="s">
        <v>32</v>
      </c>
      <c r="C26" s="2">
        <v>50000</v>
      </c>
      <c r="E26" s="2">
        <v>3590508344</v>
      </c>
      <c r="G26" s="2">
        <v>3138712875</v>
      </c>
      <c r="H26" s="2"/>
      <c r="I26" s="2">
        <v>0</v>
      </c>
      <c r="J26" s="2"/>
      <c r="K26" s="2">
        <v>0</v>
      </c>
      <c r="L26" s="2"/>
      <c r="M26" s="2">
        <v>-50000</v>
      </c>
      <c r="N26" s="2"/>
      <c r="O26" s="2">
        <v>3138101003</v>
      </c>
      <c r="P26" s="2"/>
      <c r="Q26" s="2">
        <v>0</v>
      </c>
      <c r="R26" s="2"/>
      <c r="S26" s="2">
        <v>0</v>
      </c>
      <c r="T26" s="2"/>
      <c r="U26" s="2">
        <v>0</v>
      </c>
      <c r="V26" s="2"/>
      <c r="W26" s="2">
        <v>0</v>
      </c>
      <c r="Y26" s="3">
        <v>0</v>
      </c>
    </row>
    <row r="27" spans="1:25" x14ac:dyDescent="0.45">
      <c r="A27" s="1" t="s">
        <v>33</v>
      </c>
      <c r="C27" s="2">
        <v>1853758</v>
      </c>
      <c r="E27" s="2">
        <v>55658001204</v>
      </c>
      <c r="G27" s="2">
        <v>59427982511.775002</v>
      </c>
      <c r="H27" s="2"/>
      <c r="I27" s="2">
        <v>0</v>
      </c>
      <c r="J27" s="2"/>
      <c r="K27" s="2">
        <v>0</v>
      </c>
      <c r="L27" s="2"/>
      <c r="M27" s="2">
        <v>-176762</v>
      </c>
      <c r="N27" s="2"/>
      <c r="O27" s="2">
        <v>5538180092</v>
      </c>
      <c r="P27" s="2"/>
      <c r="Q27" s="2">
        <v>1676996</v>
      </c>
      <c r="R27" s="2"/>
      <c r="S27" s="2">
        <v>31850</v>
      </c>
      <c r="T27" s="2"/>
      <c r="U27" s="2">
        <v>50350825398</v>
      </c>
      <c r="V27" s="2"/>
      <c r="W27" s="2">
        <v>53094519280.529999</v>
      </c>
      <c r="Y27" s="3">
        <v>2.4400000000000002E-2</v>
      </c>
    </row>
    <row r="28" spans="1:25" x14ac:dyDescent="0.45">
      <c r="A28" s="1" t="s">
        <v>34</v>
      </c>
      <c r="C28" s="2">
        <v>725000</v>
      </c>
      <c r="E28" s="2">
        <v>20203475406</v>
      </c>
      <c r="G28" s="2">
        <v>23804266837.5</v>
      </c>
      <c r="H28" s="2"/>
      <c r="I28" s="2">
        <v>0</v>
      </c>
      <c r="J28" s="2"/>
      <c r="K28" s="2">
        <v>0</v>
      </c>
      <c r="L28" s="2"/>
      <c r="M28" s="2">
        <v>0</v>
      </c>
      <c r="N28" s="2"/>
      <c r="O28" s="2">
        <v>0</v>
      </c>
      <c r="P28" s="2"/>
      <c r="Q28" s="2">
        <v>725000</v>
      </c>
      <c r="R28" s="2"/>
      <c r="S28" s="2">
        <v>35770</v>
      </c>
      <c r="T28" s="2"/>
      <c r="U28" s="2">
        <v>20203475406</v>
      </c>
      <c r="V28" s="2"/>
      <c r="W28" s="2">
        <v>25778947162.5</v>
      </c>
      <c r="Y28" s="3">
        <v>1.18E-2</v>
      </c>
    </row>
    <row r="29" spans="1:25" x14ac:dyDescent="0.45">
      <c r="A29" s="1" t="s">
        <v>35</v>
      </c>
      <c r="C29" s="2">
        <v>14000000</v>
      </c>
      <c r="E29" s="2">
        <v>50474796962</v>
      </c>
      <c r="G29" s="2">
        <v>36127753200</v>
      </c>
      <c r="H29" s="2"/>
      <c r="I29" s="2">
        <v>0</v>
      </c>
      <c r="J29" s="2"/>
      <c r="K29" s="2">
        <v>0</v>
      </c>
      <c r="L29" s="2"/>
      <c r="M29" s="2">
        <v>0</v>
      </c>
      <c r="N29" s="2"/>
      <c r="O29" s="2">
        <v>0</v>
      </c>
      <c r="P29" s="2"/>
      <c r="Q29" s="2">
        <v>14000000</v>
      </c>
      <c r="R29" s="2"/>
      <c r="S29" s="2">
        <v>2458</v>
      </c>
      <c r="T29" s="2"/>
      <c r="U29" s="2">
        <v>50474796962</v>
      </c>
      <c r="V29" s="2"/>
      <c r="W29" s="2">
        <v>34207248600</v>
      </c>
      <c r="Y29" s="3">
        <v>1.5699999999999999E-2</v>
      </c>
    </row>
    <row r="30" spans="1:25" x14ac:dyDescent="0.45">
      <c r="A30" s="1" t="s">
        <v>36</v>
      </c>
      <c r="C30" s="2">
        <v>10115901</v>
      </c>
      <c r="E30" s="2">
        <v>14990570096</v>
      </c>
      <c r="G30" s="2">
        <v>12941700557.7073</v>
      </c>
      <c r="H30" s="2"/>
      <c r="I30" s="2">
        <v>0</v>
      </c>
      <c r="J30" s="2"/>
      <c r="K30" s="2">
        <v>0</v>
      </c>
      <c r="L30" s="2"/>
      <c r="M30" s="2">
        <v>0</v>
      </c>
      <c r="N30" s="2"/>
      <c r="O30" s="2">
        <v>0</v>
      </c>
      <c r="P30" s="2"/>
      <c r="Q30" s="2">
        <v>10115901</v>
      </c>
      <c r="R30" s="2"/>
      <c r="S30" s="2">
        <v>1210</v>
      </c>
      <c r="T30" s="2"/>
      <c r="U30" s="2">
        <v>14990570096</v>
      </c>
      <c r="V30" s="2"/>
      <c r="W30" s="2">
        <v>12167410780.7505</v>
      </c>
      <c r="Y30" s="3">
        <v>5.5999999999999999E-3</v>
      </c>
    </row>
    <row r="31" spans="1:25" x14ac:dyDescent="0.45">
      <c r="A31" s="1" t="s">
        <v>37</v>
      </c>
      <c r="C31" s="2">
        <v>653648</v>
      </c>
      <c r="E31" s="2">
        <v>22922672282</v>
      </c>
      <c r="G31" s="2">
        <v>20084044334.903999</v>
      </c>
      <c r="H31" s="2"/>
      <c r="I31" s="2">
        <v>0</v>
      </c>
      <c r="J31" s="2"/>
      <c r="K31" s="2">
        <v>0</v>
      </c>
      <c r="L31" s="2"/>
      <c r="M31" s="2">
        <v>0</v>
      </c>
      <c r="N31" s="2"/>
      <c r="O31" s="2">
        <v>0</v>
      </c>
      <c r="P31" s="2"/>
      <c r="Q31" s="2">
        <v>653648</v>
      </c>
      <c r="R31" s="2"/>
      <c r="S31" s="2">
        <v>30910</v>
      </c>
      <c r="T31" s="2"/>
      <c r="U31" s="2">
        <v>22922672282</v>
      </c>
      <c r="V31" s="2"/>
      <c r="W31" s="2">
        <v>20084044334.903999</v>
      </c>
      <c r="Y31" s="3">
        <v>9.1999999999999998E-3</v>
      </c>
    </row>
    <row r="32" spans="1:25" x14ac:dyDescent="0.45">
      <c r="A32" s="1" t="s">
        <v>38</v>
      </c>
      <c r="C32" s="2">
        <v>22870967</v>
      </c>
      <c r="E32" s="2">
        <v>117207626535</v>
      </c>
      <c r="G32" s="2">
        <v>201885776547.58801</v>
      </c>
      <c r="H32" s="2"/>
      <c r="I32" s="2">
        <v>0</v>
      </c>
      <c r="J32" s="2"/>
      <c r="K32" s="2">
        <v>0</v>
      </c>
      <c r="L32" s="2"/>
      <c r="M32" s="2">
        <v>0</v>
      </c>
      <c r="N32" s="2"/>
      <c r="O32" s="2">
        <v>0</v>
      </c>
      <c r="P32" s="2"/>
      <c r="Q32" s="2">
        <v>22870967</v>
      </c>
      <c r="R32" s="2"/>
      <c r="S32" s="2">
        <v>8750</v>
      </c>
      <c r="T32" s="2"/>
      <c r="U32" s="2">
        <v>117207626535</v>
      </c>
      <c r="V32" s="2"/>
      <c r="W32" s="2">
        <v>198930241530.56299</v>
      </c>
      <c r="Y32" s="3">
        <v>9.1300000000000006E-2</v>
      </c>
    </row>
    <row r="33" spans="1:25" x14ac:dyDescent="0.45">
      <c r="A33" s="1" t="s">
        <v>39</v>
      </c>
      <c r="C33" s="2">
        <v>4664026</v>
      </c>
      <c r="E33" s="2">
        <v>54238258048</v>
      </c>
      <c r="G33" s="2">
        <v>51555378503.736</v>
      </c>
      <c r="H33" s="2"/>
      <c r="I33" s="2">
        <v>0</v>
      </c>
      <c r="J33" s="2"/>
      <c r="K33" s="2">
        <v>0</v>
      </c>
      <c r="L33" s="2"/>
      <c r="M33" s="2">
        <v>0</v>
      </c>
      <c r="N33" s="2"/>
      <c r="O33" s="2">
        <v>0</v>
      </c>
      <c r="P33" s="2"/>
      <c r="Q33" s="2">
        <v>4664026</v>
      </c>
      <c r="R33" s="2"/>
      <c r="S33" s="2">
        <v>10970</v>
      </c>
      <c r="T33" s="2"/>
      <c r="U33" s="2">
        <v>54238258048</v>
      </c>
      <c r="V33" s="2"/>
      <c r="W33" s="2">
        <v>50859937246.941002</v>
      </c>
      <c r="Y33" s="3">
        <v>2.3300000000000001E-2</v>
      </c>
    </row>
    <row r="34" spans="1:25" x14ac:dyDescent="0.45">
      <c r="A34" s="1" t="s">
        <v>40</v>
      </c>
      <c r="C34" s="2">
        <v>737802</v>
      </c>
      <c r="E34" s="2">
        <v>4977851097</v>
      </c>
      <c r="G34" s="2">
        <v>6879405292.5780001</v>
      </c>
      <c r="H34" s="2"/>
      <c r="I34" s="2">
        <v>0</v>
      </c>
      <c r="J34" s="2"/>
      <c r="K34" s="2">
        <v>0</v>
      </c>
      <c r="L34" s="2"/>
      <c r="M34" s="2">
        <v>-737802</v>
      </c>
      <c r="N34" s="2"/>
      <c r="O34" s="2">
        <v>6235877980</v>
      </c>
      <c r="P34" s="2"/>
      <c r="Q34" s="2">
        <v>0</v>
      </c>
      <c r="R34" s="2"/>
      <c r="S34" s="2">
        <v>0</v>
      </c>
      <c r="T34" s="2"/>
      <c r="U34" s="2">
        <v>0</v>
      </c>
      <c r="V34" s="2"/>
      <c r="W34" s="2">
        <v>0</v>
      </c>
      <c r="Y34" s="3">
        <v>0</v>
      </c>
    </row>
    <row r="35" spans="1:25" x14ac:dyDescent="0.45">
      <c r="A35" s="1" t="s">
        <v>41</v>
      </c>
      <c r="C35" s="2">
        <v>900000</v>
      </c>
      <c r="E35" s="2">
        <v>22052445696</v>
      </c>
      <c r="G35" s="2">
        <v>33960724200</v>
      </c>
      <c r="H35" s="2"/>
      <c r="I35" s="2">
        <v>0</v>
      </c>
      <c r="J35" s="2"/>
      <c r="K35" s="2">
        <v>0</v>
      </c>
      <c r="L35" s="2"/>
      <c r="M35" s="2">
        <v>0</v>
      </c>
      <c r="N35" s="2"/>
      <c r="O35" s="2">
        <v>0</v>
      </c>
      <c r="P35" s="2"/>
      <c r="Q35" s="2">
        <v>900000</v>
      </c>
      <c r="R35" s="2"/>
      <c r="S35" s="2">
        <v>35960</v>
      </c>
      <c r="T35" s="2"/>
      <c r="U35" s="2">
        <v>22052445696</v>
      </c>
      <c r="V35" s="2"/>
      <c r="W35" s="2">
        <v>32171434200</v>
      </c>
      <c r="Y35" s="3">
        <v>1.4800000000000001E-2</v>
      </c>
    </row>
    <row r="36" spans="1:25" x14ac:dyDescent="0.45">
      <c r="A36" s="1" t="s">
        <v>42</v>
      </c>
      <c r="C36" s="2">
        <v>1979252</v>
      </c>
      <c r="E36" s="2">
        <v>13477555219</v>
      </c>
      <c r="G36" s="2">
        <v>14047774717.284</v>
      </c>
      <c r="H36" s="2"/>
      <c r="I36" s="2">
        <v>0</v>
      </c>
      <c r="J36" s="2"/>
      <c r="K36" s="2">
        <v>0</v>
      </c>
      <c r="L36" s="2"/>
      <c r="M36" s="2">
        <v>-979252</v>
      </c>
      <c r="N36" s="2"/>
      <c r="O36" s="2">
        <v>6931098001</v>
      </c>
      <c r="P36" s="2"/>
      <c r="Q36" s="2">
        <v>1000000</v>
      </c>
      <c r="R36" s="2"/>
      <c r="S36" s="2">
        <v>7010</v>
      </c>
      <c r="T36" s="2"/>
      <c r="U36" s="2">
        <v>6809418519</v>
      </c>
      <c r="V36" s="2"/>
      <c r="W36" s="2">
        <v>6968290500</v>
      </c>
      <c r="Y36" s="3">
        <v>3.2000000000000002E-3</v>
      </c>
    </row>
    <row r="37" spans="1:25" x14ac:dyDescent="0.45">
      <c r="A37" s="1" t="s">
        <v>43</v>
      </c>
      <c r="C37" s="2">
        <v>5000000</v>
      </c>
      <c r="E37" s="2">
        <v>23927183840</v>
      </c>
      <c r="G37" s="2">
        <v>23181246000</v>
      </c>
      <c r="H37" s="2"/>
      <c r="I37" s="2">
        <v>0</v>
      </c>
      <c r="J37" s="2"/>
      <c r="K37" s="2">
        <v>0</v>
      </c>
      <c r="L37" s="2"/>
      <c r="M37" s="2">
        <v>0</v>
      </c>
      <c r="N37" s="2"/>
      <c r="O37" s="2">
        <v>0</v>
      </c>
      <c r="P37" s="2"/>
      <c r="Q37" s="2">
        <v>5000000</v>
      </c>
      <c r="R37" s="2"/>
      <c r="S37" s="2">
        <v>4072</v>
      </c>
      <c r="T37" s="2"/>
      <c r="U37" s="2">
        <v>23927183840</v>
      </c>
      <c r="V37" s="2"/>
      <c r="W37" s="2">
        <v>20238858000</v>
      </c>
      <c r="Y37" s="3">
        <v>9.2999999999999992E-3</v>
      </c>
    </row>
    <row r="38" spans="1:25" x14ac:dyDescent="0.45">
      <c r="A38" s="1" t="s">
        <v>44</v>
      </c>
      <c r="C38" s="2">
        <v>2156719</v>
      </c>
      <c r="E38" s="2">
        <v>33601937793</v>
      </c>
      <c r="G38" s="2">
        <v>38675712855.977997</v>
      </c>
      <c r="H38" s="2"/>
      <c r="I38" s="2">
        <v>0</v>
      </c>
      <c r="J38" s="2"/>
      <c r="K38" s="2">
        <v>0</v>
      </c>
      <c r="L38" s="2"/>
      <c r="M38" s="2">
        <v>0</v>
      </c>
      <c r="N38" s="2"/>
      <c r="O38" s="2">
        <v>0</v>
      </c>
      <c r="P38" s="2"/>
      <c r="Q38" s="2">
        <v>2156719</v>
      </c>
      <c r="R38" s="2"/>
      <c r="S38" s="2">
        <v>18030</v>
      </c>
      <c r="T38" s="2"/>
      <c r="U38" s="2">
        <v>33601937793</v>
      </c>
      <c r="V38" s="2"/>
      <c r="W38" s="2">
        <v>38654273990.758499</v>
      </c>
      <c r="Y38" s="3">
        <v>1.77E-2</v>
      </c>
    </row>
    <row r="39" spans="1:25" x14ac:dyDescent="0.45">
      <c r="A39" s="1" t="s">
        <v>45</v>
      </c>
      <c r="C39" s="2">
        <v>494366</v>
      </c>
      <c r="E39" s="2">
        <v>11267160049</v>
      </c>
      <c r="G39" s="2">
        <v>16433236025.712</v>
      </c>
      <c r="H39" s="2"/>
      <c r="I39" s="2">
        <v>0</v>
      </c>
      <c r="J39" s="2"/>
      <c r="K39" s="2">
        <v>0</v>
      </c>
      <c r="L39" s="2"/>
      <c r="M39" s="2">
        <v>0</v>
      </c>
      <c r="N39" s="2"/>
      <c r="O39" s="2">
        <v>0</v>
      </c>
      <c r="P39" s="2"/>
      <c r="Q39" s="2">
        <v>494366</v>
      </c>
      <c r="R39" s="2"/>
      <c r="S39" s="2">
        <v>35740</v>
      </c>
      <c r="T39" s="2"/>
      <c r="U39" s="2">
        <v>11267160049</v>
      </c>
      <c r="V39" s="2"/>
      <c r="W39" s="2">
        <v>17563512427.001999</v>
      </c>
      <c r="Y39" s="3">
        <v>8.0999999999999996E-3</v>
      </c>
    </row>
    <row r="40" spans="1:25" x14ac:dyDescent="0.45">
      <c r="A40" s="1" t="s">
        <v>46</v>
      </c>
      <c r="C40" s="2">
        <v>1000000</v>
      </c>
      <c r="E40" s="2">
        <v>29461649709</v>
      </c>
      <c r="G40" s="2">
        <v>36978660000</v>
      </c>
      <c r="H40" s="2"/>
      <c r="I40" s="2">
        <v>0</v>
      </c>
      <c r="J40" s="2"/>
      <c r="K40" s="2">
        <v>0</v>
      </c>
      <c r="L40" s="2"/>
      <c r="M40" s="2">
        <v>0</v>
      </c>
      <c r="N40" s="2"/>
      <c r="O40" s="2">
        <v>0</v>
      </c>
      <c r="P40" s="2"/>
      <c r="Q40" s="2">
        <v>1000000</v>
      </c>
      <c r="R40" s="2"/>
      <c r="S40" s="2">
        <v>33910</v>
      </c>
      <c r="T40" s="2"/>
      <c r="U40" s="2">
        <v>29461649709</v>
      </c>
      <c r="V40" s="2"/>
      <c r="W40" s="2">
        <v>33708235500</v>
      </c>
      <c r="Y40" s="3">
        <v>1.55E-2</v>
      </c>
    </row>
    <row r="41" spans="1:25" x14ac:dyDescent="0.45">
      <c r="A41" s="1" t="s">
        <v>47</v>
      </c>
      <c r="C41" s="2">
        <v>1200000</v>
      </c>
      <c r="E41" s="2">
        <v>30856608280</v>
      </c>
      <c r="G41" s="2">
        <v>38875307400</v>
      </c>
      <c r="H41" s="2"/>
      <c r="I41" s="2">
        <v>0</v>
      </c>
      <c r="J41" s="2"/>
      <c r="K41" s="2">
        <v>0</v>
      </c>
      <c r="L41" s="2"/>
      <c r="M41" s="2">
        <v>0</v>
      </c>
      <c r="N41" s="2"/>
      <c r="O41" s="2">
        <v>0</v>
      </c>
      <c r="P41" s="2"/>
      <c r="Q41" s="2">
        <v>1200000</v>
      </c>
      <c r="R41" s="2"/>
      <c r="S41" s="2">
        <v>30940</v>
      </c>
      <c r="T41" s="2"/>
      <c r="U41" s="2">
        <v>30856608280</v>
      </c>
      <c r="V41" s="2"/>
      <c r="W41" s="2">
        <v>36907088400</v>
      </c>
      <c r="Y41" s="3">
        <v>1.6899999999999998E-2</v>
      </c>
    </row>
    <row r="42" spans="1:25" x14ac:dyDescent="0.45">
      <c r="A42" s="1" t="s">
        <v>48</v>
      </c>
      <c r="C42" s="2">
        <v>10189666</v>
      </c>
      <c r="E42" s="2">
        <v>41969962711</v>
      </c>
      <c r="G42" s="2">
        <v>45519894467.926201</v>
      </c>
      <c r="H42" s="2"/>
      <c r="I42" s="2">
        <v>0</v>
      </c>
      <c r="J42" s="2"/>
      <c r="K42" s="2">
        <v>0</v>
      </c>
      <c r="L42" s="2"/>
      <c r="M42" s="2">
        <v>0</v>
      </c>
      <c r="N42" s="2"/>
      <c r="O42" s="2">
        <v>0</v>
      </c>
      <c r="P42" s="2"/>
      <c r="Q42" s="2">
        <v>10189666</v>
      </c>
      <c r="R42" s="2"/>
      <c r="S42" s="2">
        <v>4390</v>
      </c>
      <c r="T42" s="2"/>
      <c r="U42" s="2">
        <v>41969962711</v>
      </c>
      <c r="V42" s="2"/>
      <c r="W42" s="2">
        <v>44466474569.247002</v>
      </c>
      <c r="Y42" s="3">
        <v>2.0400000000000001E-2</v>
      </c>
    </row>
    <row r="43" spans="1:25" x14ac:dyDescent="0.45">
      <c r="A43" s="1" t="s">
        <v>49</v>
      </c>
      <c r="C43" s="2">
        <v>6484454</v>
      </c>
      <c r="E43" s="2">
        <v>20029064018</v>
      </c>
      <c r="G43" s="2">
        <v>17165355801.038099</v>
      </c>
      <c r="H43" s="2"/>
      <c r="I43" s="2">
        <v>0</v>
      </c>
      <c r="J43" s="2"/>
      <c r="K43" s="2">
        <v>0</v>
      </c>
      <c r="L43" s="2"/>
      <c r="M43" s="2">
        <v>0</v>
      </c>
      <c r="N43" s="2"/>
      <c r="O43" s="2">
        <v>0</v>
      </c>
      <c r="P43" s="2"/>
      <c r="Q43" s="2">
        <v>6484454</v>
      </c>
      <c r="R43" s="2"/>
      <c r="S43" s="2">
        <v>2469</v>
      </c>
      <c r="T43" s="2"/>
      <c r="U43" s="2">
        <v>20029064018</v>
      </c>
      <c r="V43" s="2"/>
      <c r="W43" s="2">
        <v>15914856730.2903</v>
      </c>
      <c r="Y43" s="3">
        <v>7.3000000000000001E-3</v>
      </c>
    </row>
    <row r="44" spans="1:25" x14ac:dyDescent="0.45">
      <c r="A44" s="1" t="s">
        <v>50</v>
      </c>
      <c r="C44" s="2">
        <v>1717452</v>
      </c>
      <c r="E44" s="2">
        <v>31686914670</v>
      </c>
      <c r="G44" s="2">
        <v>33683710258.638</v>
      </c>
      <c r="H44" s="2"/>
      <c r="I44" s="2">
        <v>0</v>
      </c>
      <c r="J44" s="2"/>
      <c r="K44" s="2">
        <v>0</v>
      </c>
      <c r="L44" s="2"/>
      <c r="M44" s="2">
        <v>0</v>
      </c>
      <c r="N44" s="2"/>
      <c r="O44" s="2">
        <v>0</v>
      </c>
      <c r="P44" s="2"/>
      <c r="Q44" s="2">
        <v>1717452</v>
      </c>
      <c r="R44" s="2"/>
      <c r="S44" s="2">
        <v>19340</v>
      </c>
      <c r="T44" s="2"/>
      <c r="U44" s="2">
        <v>31686914670</v>
      </c>
      <c r="V44" s="2"/>
      <c r="W44" s="2">
        <v>33017889326.004002</v>
      </c>
      <c r="Y44" s="3">
        <v>1.5100000000000001E-2</v>
      </c>
    </row>
    <row r="45" spans="1:25" x14ac:dyDescent="0.45">
      <c r="A45" s="1" t="s">
        <v>51</v>
      </c>
      <c r="C45" s="2">
        <v>33760598</v>
      </c>
      <c r="E45" s="2">
        <v>128597369598</v>
      </c>
      <c r="G45" s="2">
        <v>213775431954.90302</v>
      </c>
      <c r="H45" s="2"/>
      <c r="I45" s="2">
        <v>0</v>
      </c>
      <c r="J45" s="2"/>
      <c r="K45" s="2">
        <v>0</v>
      </c>
      <c r="L45" s="2"/>
      <c r="M45" s="2">
        <v>0</v>
      </c>
      <c r="N45" s="2"/>
      <c r="O45" s="2">
        <v>0</v>
      </c>
      <c r="P45" s="2"/>
      <c r="Q45" s="2">
        <v>33760598</v>
      </c>
      <c r="R45" s="2"/>
      <c r="S45" s="2">
        <v>6240</v>
      </c>
      <c r="T45" s="2"/>
      <c r="U45" s="2">
        <v>128597369598</v>
      </c>
      <c r="V45" s="2"/>
      <c r="W45" s="2">
        <v>209412668037.45599</v>
      </c>
      <c r="Y45" s="3">
        <v>9.6100000000000005E-2</v>
      </c>
    </row>
    <row r="46" spans="1:25" x14ac:dyDescent="0.45">
      <c r="A46" s="1" t="s">
        <v>52</v>
      </c>
      <c r="C46" s="2">
        <v>1121634</v>
      </c>
      <c r="E46" s="2">
        <v>10605512759</v>
      </c>
      <c r="G46" s="2">
        <v>13736310621.264</v>
      </c>
      <c r="H46" s="2"/>
      <c r="I46" s="2">
        <v>0</v>
      </c>
      <c r="J46" s="2"/>
      <c r="K46" s="2">
        <v>0</v>
      </c>
      <c r="L46" s="2"/>
      <c r="M46" s="2">
        <v>0</v>
      </c>
      <c r="N46" s="2"/>
      <c r="O46" s="2">
        <v>0</v>
      </c>
      <c r="P46" s="2"/>
      <c r="Q46" s="2">
        <v>1121634</v>
      </c>
      <c r="R46" s="2"/>
      <c r="S46" s="2">
        <v>11400</v>
      </c>
      <c r="T46" s="2"/>
      <c r="U46" s="2">
        <v>10605512759</v>
      </c>
      <c r="V46" s="2"/>
      <c r="W46" s="2">
        <v>12710547165.780001</v>
      </c>
      <c r="Y46" s="3">
        <v>5.7999999999999996E-3</v>
      </c>
    </row>
    <row r="47" spans="1:25" x14ac:dyDescent="0.45">
      <c r="A47" s="1" t="s">
        <v>53</v>
      </c>
      <c r="C47" s="2">
        <v>1246276</v>
      </c>
      <c r="E47" s="2">
        <v>43186766823</v>
      </c>
      <c r="G47" s="2">
        <v>39209939819.370003</v>
      </c>
      <c r="H47" s="2"/>
      <c r="I47" s="2">
        <v>0</v>
      </c>
      <c r="J47" s="2"/>
      <c r="K47" s="2">
        <v>0</v>
      </c>
      <c r="L47" s="2"/>
      <c r="M47" s="2">
        <v>0</v>
      </c>
      <c r="N47" s="2"/>
      <c r="O47" s="2">
        <v>0</v>
      </c>
      <c r="P47" s="2"/>
      <c r="Q47" s="2">
        <v>1246276</v>
      </c>
      <c r="R47" s="2"/>
      <c r="S47" s="2">
        <v>30700</v>
      </c>
      <c r="T47" s="2"/>
      <c r="U47" s="2">
        <v>43186766823</v>
      </c>
      <c r="V47" s="2"/>
      <c r="W47" s="2">
        <v>38033022194.459999</v>
      </c>
      <c r="Y47" s="3">
        <v>1.7500000000000002E-2</v>
      </c>
    </row>
    <row r="48" spans="1:25" x14ac:dyDescent="0.45">
      <c r="A48" s="1" t="s">
        <v>54</v>
      </c>
      <c r="C48" s="2">
        <v>13677607</v>
      </c>
      <c r="E48" s="2">
        <v>53317848586</v>
      </c>
      <c r="G48" s="2">
        <v>45479373422.280701</v>
      </c>
      <c r="H48" s="2"/>
      <c r="I48" s="2">
        <v>0</v>
      </c>
      <c r="J48" s="2"/>
      <c r="K48" s="2">
        <v>0</v>
      </c>
      <c r="L48" s="2"/>
      <c r="M48" s="2">
        <v>0</v>
      </c>
      <c r="N48" s="2"/>
      <c r="O48" s="2">
        <v>0</v>
      </c>
      <c r="P48" s="2"/>
      <c r="Q48" s="2">
        <v>13677607</v>
      </c>
      <c r="R48" s="2"/>
      <c r="S48" s="2">
        <v>3327</v>
      </c>
      <c r="T48" s="2"/>
      <c r="U48" s="2">
        <v>53317848586</v>
      </c>
      <c r="V48" s="2"/>
      <c r="W48" s="2">
        <v>45234641367.990402</v>
      </c>
      <c r="Y48" s="3">
        <v>2.0799999999999999E-2</v>
      </c>
    </row>
    <row r="49" spans="1:25" x14ac:dyDescent="0.45">
      <c r="A49" s="1" t="s">
        <v>55</v>
      </c>
      <c r="C49" s="2">
        <v>2204347</v>
      </c>
      <c r="E49" s="2">
        <v>19798801870</v>
      </c>
      <c r="G49" s="2">
        <v>47790751061.983498</v>
      </c>
      <c r="H49" s="2"/>
      <c r="I49" s="2">
        <v>0</v>
      </c>
      <c r="J49" s="2"/>
      <c r="K49" s="2">
        <v>0</v>
      </c>
      <c r="L49" s="2"/>
      <c r="M49" s="2">
        <v>0</v>
      </c>
      <c r="N49" s="2"/>
      <c r="O49" s="2">
        <v>0</v>
      </c>
      <c r="P49" s="2"/>
      <c r="Q49" s="2">
        <v>2204347</v>
      </c>
      <c r="R49" s="2"/>
      <c r="S49" s="2">
        <v>22570</v>
      </c>
      <c r="T49" s="2"/>
      <c r="U49" s="2">
        <v>19798801870</v>
      </c>
      <c r="V49" s="2"/>
      <c r="W49" s="2">
        <v>49456086724.849503</v>
      </c>
      <c r="Y49" s="3">
        <v>2.2700000000000001E-2</v>
      </c>
    </row>
    <row r="50" spans="1:25" x14ac:dyDescent="0.45">
      <c r="A50" s="1" t="s">
        <v>56</v>
      </c>
      <c r="C50" s="2">
        <v>4000000</v>
      </c>
      <c r="E50" s="2">
        <v>29907131035</v>
      </c>
      <c r="G50" s="2">
        <v>35149608000</v>
      </c>
      <c r="H50" s="2"/>
      <c r="I50" s="2">
        <v>0</v>
      </c>
      <c r="J50" s="2"/>
      <c r="K50" s="2">
        <v>0</v>
      </c>
      <c r="L50" s="2"/>
      <c r="M50" s="2">
        <v>0</v>
      </c>
      <c r="N50" s="2"/>
      <c r="O50" s="2">
        <v>0</v>
      </c>
      <c r="P50" s="2"/>
      <c r="Q50" s="2">
        <v>4000000</v>
      </c>
      <c r="R50" s="2"/>
      <c r="S50" s="2">
        <v>8090</v>
      </c>
      <c r="T50" s="2"/>
      <c r="U50" s="2">
        <v>29907131035</v>
      </c>
      <c r="V50" s="2"/>
      <c r="W50" s="2">
        <v>32167458000</v>
      </c>
      <c r="Y50" s="3">
        <v>1.4800000000000001E-2</v>
      </c>
    </row>
    <row r="51" spans="1:25" x14ac:dyDescent="0.45">
      <c r="A51" s="1" t="s">
        <v>57</v>
      </c>
      <c r="C51" s="2">
        <v>14100000</v>
      </c>
      <c r="E51" s="2">
        <v>74417702678</v>
      </c>
      <c r="G51" s="2">
        <v>108624813750</v>
      </c>
      <c r="H51" s="2"/>
      <c r="I51" s="2">
        <v>0</v>
      </c>
      <c r="J51" s="2"/>
      <c r="K51" s="2">
        <v>0</v>
      </c>
      <c r="L51" s="2"/>
      <c r="M51" s="2">
        <v>-4100000</v>
      </c>
      <c r="N51" s="2"/>
      <c r="O51" s="2">
        <v>30681902220</v>
      </c>
      <c r="P51" s="2"/>
      <c r="Q51" s="2">
        <v>10000000</v>
      </c>
      <c r="R51" s="2"/>
      <c r="S51" s="2">
        <v>7430</v>
      </c>
      <c r="T51" s="2"/>
      <c r="U51" s="2">
        <v>52778512537</v>
      </c>
      <c r="V51" s="2"/>
      <c r="W51" s="2">
        <v>73857915000</v>
      </c>
      <c r="Y51" s="3">
        <v>3.39E-2</v>
      </c>
    </row>
    <row r="52" spans="1:25" x14ac:dyDescent="0.45">
      <c r="A52" s="1" t="s">
        <v>58</v>
      </c>
      <c r="C52" s="2">
        <v>2147553</v>
      </c>
      <c r="E52" s="2">
        <v>40641741878</v>
      </c>
      <c r="G52" s="2">
        <v>48886348865.985001</v>
      </c>
      <c r="H52" s="2"/>
      <c r="I52" s="2">
        <v>0</v>
      </c>
      <c r="J52" s="2"/>
      <c r="K52" s="2">
        <v>0</v>
      </c>
      <c r="L52" s="2"/>
      <c r="M52" s="2">
        <v>0</v>
      </c>
      <c r="N52" s="2"/>
      <c r="O52" s="2">
        <v>0</v>
      </c>
      <c r="P52" s="2"/>
      <c r="Q52" s="2">
        <v>2147553</v>
      </c>
      <c r="R52" s="2"/>
      <c r="S52" s="2">
        <v>23190</v>
      </c>
      <c r="T52" s="2"/>
      <c r="U52" s="2">
        <v>40641741878</v>
      </c>
      <c r="V52" s="2"/>
      <c r="W52" s="2">
        <v>49505433633.283501</v>
      </c>
      <c r="Y52" s="3">
        <v>2.2700000000000001E-2</v>
      </c>
    </row>
    <row r="53" spans="1:25" x14ac:dyDescent="0.45">
      <c r="A53" s="1" t="s">
        <v>59</v>
      </c>
      <c r="C53" s="2">
        <v>770000</v>
      </c>
      <c r="E53" s="2">
        <v>25441287619</v>
      </c>
      <c r="G53" s="2">
        <v>35170980075</v>
      </c>
      <c r="H53" s="2"/>
      <c r="I53" s="2">
        <v>0</v>
      </c>
      <c r="J53" s="2"/>
      <c r="K53" s="2">
        <v>0</v>
      </c>
      <c r="L53" s="2"/>
      <c r="M53" s="2">
        <v>0</v>
      </c>
      <c r="N53" s="2"/>
      <c r="O53" s="2">
        <v>0</v>
      </c>
      <c r="P53" s="2"/>
      <c r="Q53" s="2">
        <v>770000</v>
      </c>
      <c r="R53" s="2"/>
      <c r="S53" s="2">
        <v>45050</v>
      </c>
      <c r="T53" s="2"/>
      <c r="U53" s="2">
        <v>25441287619</v>
      </c>
      <c r="V53" s="2"/>
      <c r="W53" s="2">
        <v>34482103425</v>
      </c>
      <c r="Y53" s="3">
        <v>1.5800000000000002E-2</v>
      </c>
    </row>
    <row r="54" spans="1:25" x14ac:dyDescent="0.45">
      <c r="A54" s="1" t="s">
        <v>60</v>
      </c>
      <c r="C54" s="2">
        <v>8000000</v>
      </c>
      <c r="E54" s="2">
        <v>39121174060</v>
      </c>
      <c r="G54" s="2">
        <v>51213456000</v>
      </c>
      <c r="H54" s="2"/>
      <c r="I54" s="2">
        <v>0</v>
      </c>
      <c r="J54" s="2"/>
      <c r="K54" s="2">
        <v>0</v>
      </c>
      <c r="L54" s="2"/>
      <c r="M54" s="2">
        <v>-1013248</v>
      </c>
      <c r="N54" s="2"/>
      <c r="O54" s="2">
        <v>6509018792</v>
      </c>
      <c r="P54" s="2"/>
      <c r="Q54" s="2">
        <v>6986752</v>
      </c>
      <c r="R54" s="2"/>
      <c r="S54" s="2">
        <v>6710</v>
      </c>
      <c r="T54" s="2"/>
      <c r="U54" s="2">
        <v>34166242636</v>
      </c>
      <c r="V54" s="2"/>
      <c r="W54" s="2">
        <v>46602163339.776001</v>
      </c>
      <c r="Y54" s="3">
        <v>2.1399999999999999E-2</v>
      </c>
    </row>
    <row r="55" spans="1:25" x14ac:dyDescent="0.45">
      <c r="A55" s="1" t="s">
        <v>61</v>
      </c>
      <c r="C55" s="2">
        <v>2500000</v>
      </c>
      <c r="E55" s="2">
        <f>15622939272+64</f>
        <v>15622939336</v>
      </c>
      <c r="G55" s="2">
        <f>19259718750+46</f>
        <v>19259718796</v>
      </c>
      <c r="H55" s="2"/>
      <c r="I55" s="2">
        <v>0</v>
      </c>
      <c r="J55" s="2"/>
      <c r="K55" s="2">
        <v>0</v>
      </c>
      <c r="L55" s="2"/>
      <c r="M55" s="2">
        <v>0</v>
      </c>
      <c r="N55" s="2"/>
      <c r="O55" s="2">
        <v>0</v>
      </c>
      <c r="P55" s="2"/>
      <c r="Q55" s="2">
        <v>2500000</v>
      </c>
      <c r="R55" s="2"/>
      <c r="S55" s="2">
        <v>7530</v>
      </c>
      <c r="T55" s="2"/>
      <c r="U55" s="2">
        <v>15622939272</v>
      </c>
      <c r="V55" s="2"/>
      <c r="W55" s="2">
        <v>18712991250</v>
      </c>
      <c r="Y55" s="3">
        <v>8.6E-3</v>
      </c>
    </row>
    <row r="56" spans="1:25" x14ac:dyDescent="0.45">
      <c r="A56" s="1" t="s">
        <v>62</v>
      </c>
      <c r="C56" s="2">
        <v>0</v>
      </c>
      <c r="E56" s="2">
        <v>0</v>
      </c>
      <c r="G56" s="2">
        <v>0</v>
      </c>
      <c r="H56" s="2"/>
      <c r="I56" s="2">
        <v>180000</v>
      </c>
      <c r="J56" s="2"/>
      <c r="K56" s="2">
        <v>11710623600</v>
      </c>
      <c r="L56" s="2"/>
      <c r="M56" s="2">
        <v>-160000</v>
      </c>
      <c r="N56" s="2"/>
      <c r="O56" s="2">
        <v>17347726330</v>
      </c>
      <c r="P56" s="2"/>
      <c r="Q56" s="2">
        <v>20000</v>
      </c>
      <c r="R56" s="2"/>
      <c r="S56" s="2">
        <v>104950</v>
      </c>
      <c r="T56" s="2"/>
      <c r="U56" s="2">
        <v>1301180398</v>
      </c>
      <c r="V56" s="2"/>
      <c r="W56" s="2">
        <v>2086510950</v>
      </c>
      <c r="Y56" s="3">
        <v>1E-3</v>
      </c>
    </row>
    <row r="57" spans="1:25" x14ac:dyDescent="0.45">
      <c r="A57" s="1" t="s">
        <v>63</v>
      </c>
      <c r="C57" s="2">
        <v>0</v>
      </c>
      <c r="E57" s="2">
        <v>0</v>
      </c>
      <c r="G57" s="2">
        <v>0</v>
      </c>
      <c r="H57" s="2"/>
      <c r="I57" s="2">
        <v>5000000</v>
      </c>
      <c r="J57" s="2"/>
      <c r="K57" s="2">
        <v>24022272000</v>
      </c>
      <c r="L57" s="2"/>
      <c r="M57" s="2">
        <v>0</v>
      </c>
      <c r="N57" s="2"/>
      <c r="O57" s="2">
        <v>0</v>
      </c>
      <c r="P57" s="2"/>
      <c r="Q57" s="2">
        <v>10056657</v>
      </c>
      <c r="R57" s="2"/>
      <c r="S57" s="2">
        <v>2494</v>
      </c>
      <c r="T57" s="2"/>
      <c r="U57" s="2">
        <v>24022272000</v>
      </c>
      <c r="V57" s="2"/>
      <c r="W57" s="2">
        <v>24932068807.7799</v>
      </c>
      <c r="Y57" s="3">
        <v>1.14E-2</v>
      </c>
    </row>
    <row r="58" spans="1:25" x14ac:dyDescent="0.45">
      <c r="A58" s="1" t="s">
        <v>64</v>
      </c>
      <c r="C58" s="2">
        <v>0</v>
      </c>
      <c r="E58" s="2">
        <v>0</v>
      </c>
      <c r="G58" s="2">
        <v>0</v>
      </c>
      <c r="H58" s="2"/>
      <c r="I58" s="2">
        <v>4000000</v>
      </c>
      <c r="J58" s="2"/>
      <c r="K58" s="2">
        <v>17648263601</v>
      </c>
      <c r="L58" s="2"/>
      <c r="M58" s="2">
        <v>0</v>
      </c>
      <c r="N58" s="2"/>
      <c r="O58" s="2">
        <v>0</v>
      </c>
      <c r="P58" s="2"/>
      <c r="Q58" s="2">
        <v>4000000</v>
      </c>
      <c r="R58" s="2"/>
      <c r="S58" s="2">
        <v>4138</v>
      </c>
      <c r="T58" s="2"/>
      <c r="U58" s="2">
        <f>17648263601+64</f>
        <v>17648263665</v>
      </c>
      <c r="V58" s="2"/>
      <c r="W58" s="2">
        <f>16453515600+47</f>
        <v>16453515647</v>
      </c>
      <c r="Y58" s="3">
        <v>7.4999999999999997E-3</v>
      </c>
    </row>
    <row r="59" spans="1:25" ht="19.5" thickBot="1" x14ac:dyDescent="0.5">
      <c r="C59" s="4">
        <f>SUM(C9:C58)</f>
        <v>268774532</v>
      </c>
      <c r="E59" s="4">
        <f>SUM(E9:E58)</f>
        <v>1822551491279</v>
      </c>
      <c r="G59" s="4">
        <f>SUM(G9:G58)</f>
        <v>2179851553530.1467</v>
      </c>
      <c r="I59" s="4">
        <f>SUM(I9:I58)</f>
        <v>11180000</v>
      </c>
      <c r="K59" s="4">
        <f>SUM(K9:K58)</f>
        <v>88312848401</v>
      </c>
      <c r="M59" s="4">
        <f>SUM(M9:M58)</f>
        <v>-7513339</v>
      </c>
      <c r="O59" s="4">
        <f>SUM(O9:O58)</f>
        <v>129870812085</v>
      </c>
      <c r="Q59" s="4">
        <f>SUM(Q9:Q58)</f>
        <v>299748458</v>
      </c>
      <c r="S59" s="4">
        <f>SUM(S9:S58)</f>
        <v>1264433</v>
      </c>
      <c r="U59" s="4">
        <f>SUM(U9:U58)</f>
        <v>1811528226700</v>
      </c>
      <c r="W59" s="4">
        <f>SUM(W9:W58)</f>
        <v>2106355257014.3452</v>
      </c>
      <c r="Y59" s="5">
        <f>SUM(Y9:Y58)</f>
        <v>0.96660000000000013</v>
      </c>
    </row>
    <row r="60" spans="1:25" ht="19.5" thickTop="1" x14ac:dyDescent="0.45">
      <c r="E60" s="2"/>
      <c r="G60" s="2"/>
      <c r="U60" s="2"/>
    </row>
    <row r="61" spans="1:25" x14ac:dyDescent="0.45">
      <c r="E61" s="2"/>
      <c r="G61" s="2"/>
      <c r="U61" s="2"/>
    </row>
    <row r="62" spans="1:25" x14ac:dyDescent="0.45">
      <c r="U62" s="2"/>
    </row>
    <row r="63" spans="1:25" x14ac:dyDescent="0.45">
      <c r="U63" s="2"/>
    </row>
  </sheetData>
  <mergeCells count="21"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145" zoomScaleNormal="115" zoomScaleSheetLayoutView="145" workbookViewId="0">
      <selection activeCell="A16" sqref="A16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35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5">
      <c r="A2" s="10" t="s">
        <v>0</v>
      </c>
      <c r="B2" s="10"/>
      <c r="C2" s="10"/>
      <c r="D2" s="10"/>
      <c r="E2" s="10"/>
      <c r="F2" s="10"/>
      <c r="G2" s="10"/>
    </row>
    <row r="3" spans="1:7" ht="27.75" x14ac:dyDescent="0.45">
      <c r="A3" s="10" t="s">
        <v>92</v>
      </c>
      <c r="B3" s="10"/>
      <c r="C3" s="10"/>
      <c r="D3" s="10"/>
      <c r="E3" s="10"/>
      <c r="F3" s="10"/>
      <c r="G3" s="10"/>
    </row>
    <row r="4" spans="1:7" ht="27.75" x14ac:dyDescent="0.45">
      <c r="A4" s="10" t="s">
        <v>2</v>
      </c>
      <c r="B4" s="10"/>
      <c r="C4" s="10"/>
      <c r="D4" s="10"/>
      <c r="E4" s="10"/>
      <c r="F4" s="10"/>
      <c r="G4" s="10"/>
    </row>
    <row r="6" spans="1:7" ht="27.75" x14ac:dyDescent="0.45">
      <c r="A6" s="7" t="s">
        <v>96</v>
      </c>
      <c r="C6" s="7" t="s">
        <v>71</v>
      </c>
      <c r="E6" s="7" t="s">
        <v>151</v>
      </c>
      <c r="G6" s="7" t="s">
        <v>13</v>
      </c>
    </row>
    <row r="7" spans="1:7" x14ac:dyDescent="0.45">
      <c r="A7" s="1" t="s">
        <v>157</v>
      </c>
      <c r="C7" s="2">
        <v>-18015509296</v>
      </c>
      <c r="E7" s="3">
        <v>1.0206</v>
      </c>
      <c r="G7" s="3">
        <v>-8.3000000000000001E-3</v>
      </c>
    </row>
    <row r="8" spans="1:7" x14ac:dyDescent="0.45">
      <c r="A8" s="1" t="s">
        <v>158</v>
      </c>
      <c r="C8" s="2">
        <v>47874</v>
      </c>
      <c r="E8" s="3">
        <v>0</v>
      </c>
      <c r="G8" s="3">
        <v>0</v>
      </c>
    </row>
    <row r="9" spans="1:7" ht="19.5" thickBot="1" x14ac:dyDescent="0.5">
      <c r="C9" s="4">
        <f>SUM(C7:C8)</f>
        <v>-18015461422</v>
      </c>
      <c r="E9" s="5">
        <f>SUM(E7:E8)</f>
        <v>1.0206</v>
      </c>
      <c r="G9" s="5">
        <f>SUM(G7:G8)</f>
        <v>-8.3000000000000001E-3</v>
      </c>
    </row>
    <row r="10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Normal="130" zoomScaleSheetLayoutView="100" workbookViewId="0">
      <selection activeCell="O20" sqref="O20"/>
    </sheetView>
  </sheetViews>
  <sheetFormatPr defaultRowHeight="18.75" x14ac:dyDescent="0.45"/>
  <cols>
    <col min="1" max="1" width="20.42578125" style="1" customWidth="1"/>
    <col min="2" max="2" width="1" style="1" customWidth="1"/>
    <col min="3" max="3" width="25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2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7.75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7.75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7.75" x14ac:dyDescent="0.45">
      <c r="A6" s="6" t="s">
        <v>66</v>
      </c>
      <c r="C6" s="7" t="s">
        <v>67</v>
      </c>
      <c r="D6" s="7" t="s">
        <v>67</v>
      </c>
      <c r="E6" s="7" t="s">
        <v>67</v>
      </c>
      <c r="F6" s="7" t="s">
        <v>67</v>
      </c>
      <c r="G6" s="7" t="s">
        <v>67</v>
      </c>
      <c r="H6" s="7" t="s">
        <v>67</v>
      </c>
      <c r="I6" s="7" t="s">
        <v>4</v>
      </c>
      <c r="K6" s="7" t="s">
        <v>5</v>
      </c>
      <c r="L6" s="7" t="s">
        <v>5</v>
      </c>
      <c r="M6" s="7" t="s">
        <v>5</v>
      </c>
      <c r="O6" s="7" t="s">
        <v>6</v>
      </c>
      <c r="P6" s="7" t="s">
        <v>6</v>
      </c>
      <c r="Q6" s="7" t="s">
        <v>6</v>
      </c>
    </row>
    <row r="7" spans="1:17" ht="27.75" x14ac:dyDescent="0.45">
      <c r="A7" s="7" t="s">
        <v>66</v>
      </c>
      <c r="C7" s="7" t="s">
        <v>68</v>
      </c>
      <c r="E7" s="7" t="s">
        <v>69</v>
      </c>
      <c r="G7" s="7" t="s">
        <v>70</v>
      </c>
      <c r="I7" s="7" t="s">
        <v>71</v>
      </c>
      <c r="K7" s="7" t="s">
        <v>72</v>
      </c>
      <c r="M7" s="7" t="s">
        <v>73</v>
      </c>
      <c r="O7" s="7" t="s">
        <v>71</v>
      </c>
      <c r="Q7" s="7" t="s">
        <v>65</v>
      </c>
    </row>
    <row r="8" spans="1:17" x14ac:dyDescent="0.45">
      <c r="A8" s="1" t="s">
        <v>74</v>
      </c>
      <c r="C8" s="1" t="s">
        <v>75</v>
      </c>
      <c r="E8" s="1" t="s">
        <v>76</v>
      </c>
      <c r="G8" s="1" t="s">
        <v>77</v>
      </c>
      <c r="I8" s="2">
        <v>863703</v>
      </c>
      <c r="J8" s="2"/>
      <c r="K8" s="2">
        <v>3535</v>
      </c>
      <c r="L8" s="2"/>
      <c r="M8" s="2">
        <v>0</v>
      </c>
      <c r="N8" s="2"/>
      <c r="O8" s="2">
        <v>867238</v>
      </c>
      <c r="Q8" s="3">
        <v>0</v>
      </c>
    </row>
    <row r="9" spans="1:17" x14ac:dyDescent="0.45">
      <c r="A9" s="1" t="s">
        <v>74</v>
      </c>
      <c r="C9" s="1" t="s">
        <v>78</v>
      </c>
      <c r="E9" s="1" t="s">
        <v>79</v>
      </c>
      <c r="G9" s="1" t="s">
        <v>77</v>
      </c>
      <c r="I9" s="2">
        <v>5225000</v>
      </c>
      <c r="J9" s="2"/>
      <c r="K9" s="2">
        <v>0</v>
      </c>
      <c r="L9" s="2"/>
      <c r="M9" s="2">
        <v>504000</v>
      </c>
      <c r="N9" s="2"/>
      <c r="O9" s="2">
        <v>4721000</v>
      </c>
      <c r="Q9" s="3">
        <v>0</v>
      </c>
    </row>
    <row r="10" spans="1:17" x14ac:dyDescent="0.45">
      <c r="A10" s="1" t="s">
        <v>74</v>
      </c>
      <c r="C10" s="1" t="s">
        <v>80</v>
      </c>
      <c r="E10" s="1" t="s">
        <v>76</v>
      </c>
      <c r="G10" s="1" t="s">
        <v>77</v>
      </c>
      <c r="I10" s="2">
        <v>553859449</v>
      </c>
      <c r="J10" s="2"/>
      <c r="K10" s="2">
        <v>1211003109</v>
      </c>
      <c r="L10" s="2"/>
      <c r="M10" s="2">
        <v>813214100</v>
      </c>
      <c r="N10" s="2"/>
      <c r="O10" s="2">
        <v>951648458</v>
      </c>
      <c r="Q10" s="3">
        <v>4.0000000000000002E-4</v>
      </c>
    </row>
    <row r="11" spans="1:17" x14ac:dyDescent="0.45">
      <c r="A11" s="1" t="s">
        <v>81</v>
      </c>
      <c r="C11" s="1" t="s">
        <v>82</v>
      </c>
      <c r="E11" s="1" t="s">
        <v>76</v>
      </c>
      <c r="G11" s="1" t="s">
        <v>77</v>
      </c>
      <c r="I11" s="2">
        <v>315066</v>
      </c>
      <c r="J11" s="2"/>
      <c r="K11" s="2">
        <v>11000000000</v>
      </c>
      <c r="L11" s="2"/>
      <c r="M11" s="2">
        <v>11000280000</v>
      </c>
      <c r="N11" s="2"/>
      <c r="O11" s="2">
        <v>35066</v>
      </c>
      <c r="Q11" s="3">
        <v>0</v>
      </c>
    </row>
    <row r="12" spans="1:17" x14ac:dyDescent="0.45">
      <c r="A12" s="1" t="s">
        <v>83</v>
      </c>
      <c r="C12" s="1" t="s">
        <v>84</v>
      </c>
      <c r="E12" s="1" t="s">
        <v>76</v>
      </c>
      <c r="G12" s="1" t="s">
        <v>77</v>
      </c>
      <c r="I12" s="2">
        <v>9762473716</v>
      </c>
      <c r="J12" s="2"/>
      <c r="K12" s="2">
        <v>122280038382</v>
      </c>
      <c r="L12" s="2"/>
      <c r="M12" s="2">
        <v>99108375442</v>
      </c>
      <c r="N12" s="2"/>
      <c r="O12" s="2">
        <v>32934136656</v>
      </c>
      <c r="Q12" s="3">
        <v>1.5100000000000001E-2</v>
      </c>
    </row>
    <row r="13" spans="1:17" x14ac:dyDescent="0.45">
      <c r="A13" s="1" t="s">
        <v>85</v>
      </c>
      <c r="C13" s="1" t="s">
        <v>86</v>
      </c>
      <c r="E13" s="1" t="s">
        <v>76</v>
      </c>
      <c r="G13" s="1" t="s">
        <v>77</v>
      </c>
      <c r="I13" s="2">
        <v>20017</v>
      </c>
      <c r="J13" s="2"/>
      <c r="K13" s="2">
        <v>0</v>
      </c>
      <c r="L13" s="2"/>
      <c r="M13" s="2">
        <v>0</v>
      </c>
      <c r="N13" s="2"/>
      <c r="O13" s="2">
        <v>20017</v>
      </c>
      <c r="Q13" s="3">
        <v>0</v>
      </c>
    </row>
    <row r="14" spans="1:17" x14ac:dyDescent="0.45">
      <c r="A14" s="1" t="s">
        <v>87</v>
      </c>
      <c r="C14" s="1" t="s">
        <v>88</v>
      </c>
      <c r="E14" s="1" t="s">
        <v>76</v>
      </c>
      <c r="G14" s="1" t="s">
        <v>77</v>
      </c>
      <c r="I14" s="2">
        <v>1205601</v>
      </c>
      <c r="J14" s="2"/>
      <c r="K14" s="2">
        <v>2883</v>
      </c>
      <c r="L14" s="2"/>
      <c r="M14" s="2">
        <v>504000</v>
      </c>
      <c r="N14" s="2"/>
      <c r="O14" s="2">
        <v>704484</v>
      </c>
      <c r="Q14" s="3">
        <v>0</v>
      </c>
    </row>
    <row r="15" spans="1:17" x14ac:dyDescent="0.45">
      <c r="A15" s="1" t="s">
        <v>89</v>
      </c>
      <c r="C15" s="1" t="s">
        <v>90</v>
      </c>
      <c r="E15" s="1" t="s">
        <v>76</v>
      </c>
      <c r="G15" s="1" t="s">
        <v>77</v>
      </c>
      <c r="I15" s="2">
        <v>9369403</v>
      </c>
      <c r="J15" s="2"/>
      <c r="K15" s="2">
        <v>38347</v>
      </c>
      <c r="L15" s="2"/>
      <c r="M15" s="2">
        <v>0</v>
      </c>
      <c r="N15" s="2"/>
      <c r="O15" s="2">
        <v>9407750</v>
      </c>
      <c r="Q15" s="3">
        <v>0</v>
      </c>
    </row>
    <row r="16" spans="1:17" x14ac:dyDescent="0.45">
      <c r="A16" s="1" t="s">
        <v>89</v>
      </c>
      <c r="C16" s="1" t="s">
        <v>91</v>
      </c>
      <c r="E16" s="1" t="s">
        <v>79</v>
      </c>
      <c r="G16" s="1" t="s">
        <v>77</v>
      </c>
      <c r="I16" s="2">
        <v>9496000</v>
      </c>
      <c r="J16" s="2"/>
      <c r="K16" s="2">
        <v>0</v>
      </c>
      <c r="L16" s="2"/>
      <c r="M16" s="2">
        <v>504000</v>
      </c>
      <c r="N16" s="2"/>
      <c r="O16" s="2">
        <v>8992000</v>
      </c>
      <c r="Q16" s="3">
        <v>0</v>
      </c>
    </row>
    <row r="17" spans="9:17" ht="19.5" thickBot="1" x14ac:dyDescent="0.5">
      <c r="I17" s="4">
        <f>SUM(I8:I16)</f>
        <v>10342827955</v>
      </c>
      <c r="J17" s="2"/>
      <c r="K17" s="4">
        <f>SUM(K8:K16)</f>
        <v>134491086256</v>
      </c>
      <c r="L17" s="2"/>
      <c r="M17" s="4">
        <f>SUM(M8:M16)</f>
        <v>110923381542</v>
      </c>
      <c r="N17" s="2"/>
      <c r="O17" s="4">
        <f>SUM(O8:O16)</f>
        <v>33910532669</v>
      </c>
      <c r="Q17" s="5">
        <f>SUM(Q8:Q16)</f>
        <v>1.55E-2</v>
      </c>
    </row>
    <row r="18" spans="9:17" ht="19.5" thickTop="1" x14ac:dyDescent="0.45">
      <c r="I18" s="2"/>
      <c r="J18" s="2"/>
      <c r="K18" s="2"/>
      <c r="L18" s="2"/>
      <c r="M18" s="2"/>
      <c r="N18" s="2"/>
      <c r="O18" s="2"/>
    </row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6"/>
  <sheetViews>
    <sheetView rightToLeft="1" view="pageBreakPreview" zoomScale="115" zoomScaleNormal="85" zoomScaleSheetLayoutView="115" workbookViewId="0">
      <selection activeCell="E19" sqref="E19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2.42578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27.75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7.75" x14ac:dyDescent="0.45">
      <c r="A3" s="10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7.75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6" spans="1:15" ht="27.75" x14ac:dyDescent="0.45">
      <c r="A6" s="7" t="s">
        <v>93</v>
      </c>
      <c r="B6" s="7" t="s">
        <v>93</v>
      </c>
      <c r="C6" s="7" t="s">
        <v>93</v>
      </c>
      <c r="D6" s="7" t="s">
        <v>93</v>
      </c>
      <c r="E6" s="7" t="s">
        <v>94</v>
      </c>
      <c r="F6" s="7" t="s">
        <v>94</v>
      </c>
      <c r="G6" s="7" t="s">
        <v>94</v>
      </c>
      <c r="H6" s="7" t="s">
        <v>94</v>
      </c>
      <c r="I6" s="7" t="s">
        <v>94</v>
      </c>
      <c r="K6" s="7" t="s">
        <v>95</v>
      </c>
      <c r="L6" s="7" t="s">
        <v>95</v>
      </c>
      <c r="M6" s="7" t="s">
        <v>95</v>
      </c>
      <c r="N6" s="7" t="s">
        <v>95</v>
      </c>
      <c r="O6" s="7" t="s">
        <v>95</v>
      </c>
    </row>
    <row r="7" spans="1:15" ht="27.75" x14ac:dyDescent="0.45">
      <c r="A7" s="7" t="s">
        <v>96</v>
      </c>
      <c r="C7" s="7" t="s">
        <v>97</v>
      </c>
      <c r="E7" s="7" t="s">
        <v>98</v>
      </c>
      <c r="G7" s="7" t="s">
        <v>99</v>
      </c>
      <c r="I7" s="7" t="s">
        <v>100</v>
      </c>
      <c r="K7" s="7" t="s">
        <v>98</v>
      </c>
      <c r="M7" s="7" t="s">
        <v>99</v>
      </c>
      <c r="O7" s="7" t="s">
        <v>100</v>
      </c>
    </row>
    <row r="8" spans="1:15" x14ac:dyDescent="0.45">
      <c r="A8" s="1" t="s">
        <v>74</v>
      </c>
      <c r="C8" s="2">
        <v>22</v>
      </c>
      <c r="E8" s="2">
        <v>3535</v>
      </c>
      <c r="G8" s="2">
        <v>0</v>
      </c>
      <c r="I8" s="2">
        <v>3535</v>
      </c>
      <c r="K8" s="2">
        <v>24898</v>
      </c>
      <c r="M8" s="2">
        <v>0</v>
      </c>
      <c r="O8" s="2">
        <v>24898</v>
      </c>
    </row>
    <row r="9" spans="1:15" x14ac:dyDescent="0.45">
      <c r="A9" s="1" t="s">
        <v>74</v>
      </c>
      <c r="C9" s="2">
        <v>26</v>
      </c>
      <c r="E9" s="2">
        <v>3109</v>
      </c>
      <c r="G9" s="2">
        <v>0</v>
      </c>
      <c r="I9" s="2">
        <v>3109</v>
      </c>
      <c r="K9" s="2">
        <v>1185537</v>
      </c>
      <c r="M9" s="2">
        <v>0</v>
      </c>
      <c r="O9" s="2">
        <v>1185537</v>
      </c>
    </row>
    <row r="10" spans="1:15" x14ac:dyDescent="0.45">
      <c r="A10" s="1" t="s">
        <v>81</v>
      </c>
      <c r="C10" s="2">
        <v>1</v>
      </c>
      <c r="E10" s="2">
        <v>0</v>
      </c>
      <c r="G10" s="2">
        <v>0</v>
      </c>
      <c r="I10" s="2">
        <v>0</v>
      </c>
      <c r="K10" s="2">
        <v>8416</v>
      </c>
      <c r="M10" s="2">
        <v>0</v>
      </c>
      <c r="O10" s="2">
        <v>8416</v>
      </c>
    </row>
    <row r="11" spans="1:15" x14ac:dyDescent="0.45">
      <c r="A11" s="1" t="s">
        <v>83</v>
      </c>
      <c r="C11" s="2">
        <v>1</v>
      </c>
      <c r="E11" s="2">
        <v>0</v>
      </c>
      <c r="G11" s="2">
        <v>0</v>
      </c>
      <c r="I11" s="2">
        <v>0</v>
      </c>
      <c r="K11" s="2">
        <v>143488832</v>
      </c>
      <c r="M11" s="2">
        <v>0</v>
      </c>
      <c r="O11" s="2">
        <v>143488832</v>
      </c>
    </row>
    <row r="12" spans="1:15" x14ac:dyDescent="0.45">
      <c r="A12" s="1" t="s">
        <v>85</v>
      </c>
      <c r="C12" s="2">
        <v>30</v>
      </c>
      <c r="E12" s="2">
        <v>0</v>
      </c>
      <c r="G12" s="2">
        <v>0</v>
      </c>
      <c r="I12" s="2">
        <v>0</v>
      </c>
      <c r="K12" s="2">
        <v>2157</v>
      </c>
      <c r="M12" s="2">
        <v>0</v>
      </c>
      <c r="O12" s="2">
        <v>2157</v>
      </c>
    </row>
    <row r="13" spans="1:15" x14ac:dyDescent="0.45">
      <c r="A13" s="1" t="s">
        <v>87</v>
      </c>
      <c r="C13" s="2">
        <v>30</v>
      </c>
      <c r="E13" s="2">
        <v>2883</v>
      </c>
      <c r="G13" s="2">
        <v>0</v>
      </c>
      <c r="I13" s="2">
        <v>2883</v>
      </c>
      <c r="K13" s="2">
        <v>43605583</v>
      </c>
      <c r="M13" s="2">
        <v>0</v>
      </c>
      <c r="O13" s="2">
        <v>43605583</v>
      </c>
    </row>
    <row r="14" spans="1:15" x14ac:dyDescent="0.45">
      <c r="A14" s="1" t="s">
        <v>89</v>
      </c>
      <c r="C14" s="2">
        <v>1</v>
      </c>
      <c r="E14" s="2">
        <v>38347</v>
      </c>
      <c r="G14" s="2">
        <v>0</v>
      </c>
      <c r="I14" s="2">
        <v>38347</v>
      </c>
      <c r="K14" s="2">
        <v>270113</v>
      </c>
      <c r="M14" s="2">
        <v>0</v>
      </c>
      <c r="O14" s="2">
        <v>270113</v>
      </c>
    </row>
    <row r="15" spans="1:15" ht="19.5" thickBot="1" x14ac:dyDescent="0.5">
      <c r="E15" s="4">
        <f>SUM(E8:E14)</f>
        <v>47874</v>
      </c>
      <c r="G15" s="4">
        <f>SUM(G8:G14)</f>
        <v>0</v>
      </c>
      <c r="I15" s="4">
        <f>SUM(I8:I14)</f>
        <v>47874</v>
      </c>
      <c r="K15" s="4">
        <f>SUM(K8:K14)</f>
        <v>188585536</v>
      </c>
      <c r="M15" s="4">
        <f>SUM(M8:M14)</f>
        <v>0</v>
      </c>
      <c r="O15" s="4">
        <f>SUM(O8:O14)</f>
        <v>188585536</v>
      </c>
    </row>
    <row r="16" spans="1:15" ht="19.5" thickTop="1" x14ac:dyDescent="0.45"/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D6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32"/>
  <sheetViews>
    <sheetView rightToLeft="1" view="pageBreakPreview" zoomScale="85" zoomScaleNormal="85" zoomScaleSheetLayoutView="85" workbookViewId="0">
      <selection activeCell="O20" sqref="O20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7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4.855468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6.42578125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6.42578125" style="1" bestFit="1" customWidth="1"/>
    <col min="20" max="20" width="1" style="1" customWidth="1"/>
    <col min="21" max="21" width="15.7109375" style="1" bestFit="1" customWidth="1"/>
    <col min="22" max="16384" width="9.140625" style="1"/>
  </cols>
  <sheetData>
    <row r="2" spans="1:21" ht="27.75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21" ht="27.75" x14ac:dyDescent="0.45">
      <c r="A3" s="10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1" ht="27.75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21" ht="27.75" x14ac:dyDescent="0.45">
      <c r="A6" s="6" t="s">
        <v>3</v>
      </c>
      <c r="C6" s="7" t="s">
        <v>102</v>
      </c>
      <c r="D6" s="7" t="s">
        <v>102</v>
      </c>
      <c r="E6" s="7" t="s">
        <v>102</v>
      </c>
      <c r="F6" s="7" t="s">
        <v>102</v>
      </c>
      <c r="G6" s="7" t="s">
        <v>102</v>
      </c>
      <c r="I6" s="7" t="s">
        <v>94</v>
      </c>
      <c r="J6" s="7" t="s">
        <v>94</v>
      </c>
      <c r="K6" s="7" t="s">
        <v>94</v>
      </c>
      <c r="L6" s="7" t="s">
        <v>94</v>
      </c>
      <c r="M6" s="7" t="s">
        <v>94</v>
      </c>
      <c r="O6" s="7" t="s">
        <v>95</v>
      </c>
      <c r="P6" s="7" t="s">
        <v>95</v>
      </c>
      <c r="Q6" s="7" t="s">
        <v>95</v>
      </c>
      <c r="R6" s="7" t="s">
        <v>95</v>
      </c>
      <c r="S6" s="7" t="s">
        <v>95</v>
      </c>
    </row>
    <row r="7" spans="1:21" ht="27.75" x14ac:dyDescent="0.45">
      <c r="A7" s="7" t="s">
        <v>3</v>
      </c>
      <c r="C7" s="7" t="s">
        <v>103</v>
      </c>
      <c r="E7" s="7" t="s">
        <v>104</v>
      </c>
      <c r="G7" s="7" t="s">
        <v>105</v>
      </c>
      <c r="I7" s="7" t="s">
        <v>106</v>
      </c>
      <c r="K7" s="7" t="s">
        <v>99</v>
      </c>
      <c r="M7" s="7" t="s">
        <v>107</v>
      </c>
      <c r="O7" s="7" t="s">
        <v>106</v>
      </c>
      <c r="Q7" s="7" t="s">
        <v>99</v>
      </c>
      <c r="S7" s="7" t="s">
        <v>107</v>
      </c>
    </row>
    <row r="8" spans="1:21" x14ac:dyDescent="0.45">
      <c r="A8" s="1" t="s">
        <v>58</v>
      </c>
      <c r="C8" s="1" t="s">
        <v>108</v>
      </c>
      <c r="E8" s="2">
        <v>2147553</v>
      </c>
      <c r="G8" s="2">
        <v>3050</v>
      </c>
      <c r="I8" s="2">
        <v>0</v>
      </c>
      <c r="K8" s="2">
        <v>0</v>
      </c>
      <c r="M8" s="2">
        <v>0</v>
      </c>
      <c r="O8" s="2">
        <v>6550036650</v>
      </c>
      <c r="Q8" s="2">
        <v>0</v>
      </c>
      <c r="S8" s="2">
        <f>O8-Q8</f>
        <v>6550036650</v>
      </c>
    </row>
    <row r="9" spans="1:21" x14ac:dyDescent="0.45">
      <c r="A9" s="1" t="s">
        <v>31</v>
      </c>
      <c r="C9" s="1" t="s">
        <v>109</v>
      </c>
      <c r="E9" s="2">
        <v>3000000</v>
      </c>
      <c r="G9" s="2">
        <v>500</v>
      </c>
      <c r="I9" s="2">
        <v>0</v>
      </c>
      <c r="K9" s="2">
        <v>0</v>
      </c>
      <c r="M9" s="2">
        <v>0</v>
      </c>
      <c r="O9" s="2">
        <v>1500000000</v>
      </c>
      <c r="Q9" s="2">
        <v>0</v>
      </c>
      <c r="S9" s="2">
        <f t="shared" ref="S9:S30" si="0">O9-Q9</f>
        <v>1500000000</v>
      </c>
    </row>
    <row r="10" spans="1:21" x14ac:dyDescent="0.45">
      <c r="A10" s="1" t="s">
        <v>57</v>
      </c>
      <c r="C10" s="1" t="s">
        <v>110</v>
      </c>
      <c r="E10" s="2">
        <v>20965710</v>
      </c>
      <c r="G10" s="2">
        <v>480</v>
      </c>
      <c r="I10" s="2">
        <v>0</v>
      </c>
      <c r="K10" s="2">
        <v>0</v>
      </c>
      <c r="M10" s="2">
        <v>0</v>
      </c>
      <c r="O10" s="2">
        <v>10063540800</v>
      </c>
      <c r="Q10" s="2">
        <v>0</v>
      </c>
      <c r="S10" s="2">
        <f t="shared" si="0"/>
        <v>10063540800</v>
      </c>
    </row>
    <row r="11" spans="1:21" x14ac:dyDescent="0.45">
      <c r="A11" s="1" t="s">
        <v>39</v>
      </c>
      <c r="C11" s="1" t="s">
        <v>111</v>
      </c>
      <c r="E11" s="2">
        <v>4664026</v>
      </c>
      <c r="G11" s="2">
        <v>2200</v>
      </c>
      <c r="I11" s="2">
        <v>0</v>
      </c>
      <c r="K11" s="2">
        <v>0</v>
      </c>
      <c r="M11" s="2">
        <v>0</v>
      </c>
      <c r="O11" s="2">
        <v>10260857200</v>
      </c>
      <c r="Q11" s="2">
        <v>0</v>
      </c>
      <c r="S11" s="2">
        <f t="shared" si="0"/>
        <v>10260857200</v>
      </c>
    </row>
    <row r="12" spans="1:21" x14ac:dyDescent="0.45">
      <c r="A12" s="1" t="s">
        <v>113</v>
      </c>
      <c r="C12" s="1" t="s">
        <v>114</v>
      </c>
      <c r="E12" s="2">
        <v>250000</v>
      </c>
      <c r="G12" s="2">
        <v>4200</v>
      </c>
      <c r="I12" s="2">
        <v>0</v>
      </c>
      <c r="K12" s="2">
        <v>0</v>
      </c>
      <c r="M12" s="2">
        <v>0</v>
      </c>
      <c r="O12" s="2">
        <v>1050000000</v>
      </c>
      <c r="Q12" s="2">
        <v>0</v>
      </c>
      <c r="S12" s="2">
        <f t="shared" si="0"/>
        <v>1050000000</v>
      </c>
    </row>
    <row r="13" spans="1:21" x14ac:dyDescent="0.45">
      <c r="A13" s="1" t="s">
        <v>51</v>
      </c>
      <c r="C13" s="1" t="s">
        <v>110</v>
      </c>
      <c r="E13" s="2">
        <v>33760598</v>
      </c>
      <c r="G13" s="2">
        <v>500</v>
      </c>
      <c r="I13" s="2">
        <v>0</v>
      </c>
      <c r="K13" s="2">
        <v>0</v>
      </c>
      <c r="M13" s="2">
        <v>0</v>
      </c>
      <c r="O13" s="2">
        <v>16880299000</v>
      </c>
      <c r="Q13" s="2">
        <v>0</v>
      </c>
      <c r="S13" s="2">
        <f t="shared" si="0"/>
        <v>16880299000</v>
      </c>
      <c r="U13" s="2"/>
    </row>
    <row r="14" spans="1:21" x14ac:dyDescent="0.45">
      <c r="A14" s="1" t="s">
        <v>59</v>
      </c>
      <c r="C14" s="1" t="s">
        <v>115</v>
      </c>
      <c r="E14" s="2">
        <v>770000</v>
      </c>
      <c r="G14" s="2">
        <v>4790</v>
      </c>
      <c r="I14" s="2">
        <v>0</v>
      </c>
      <c r="K14" s="2">
        <v>0</v>
      </c>
      <c r="M14" s="2">
        <v>0</v>
      </c>
      <c r="O14" s="2">
        <v>3688300000</v>
      </c>
      <c r="Q14" s="2">
        <v>93561682</v>
      </c>
      <c r="S14" s="2">
        <f t="shared" si="0"/>
        <v>3594738318</v>
      </c>
      <c r="U14" s="2"/>
    </row>
    <row r="15" spans="1:21" x14ac:dyDescent="0.45">
      <c r="A15" s="1" t="s">
        <v>116</v>
      </c>
      <c r="C15" s="1" t="s">
        <v>109</v>
      </c>
      <c r="E15" s="2">
        <v>3402534</v>
      </c>
      <c r="G15" s="2">
        <v>140</v>
      </c>
      <c r="I15" s="2">
        <v>0</v>
      </c>
      <c r="K15" s="2">
        <v>0</v>
      </c>
      <c r="M15" s="2">
        <v>0</v>
      </c>
      <c r="O15" s="2">
        <v>476354760</v>
      </c>
      <c r="Q15" s="2">
        <v>0</v>
      </c>
      <c r="S15" s="2">
        <f t="shared" si="0"/>
        <v>476354760</v>
      </c>
      <c r="U15" s="2"/>
    </row>
    <row r="16" spans="1:21" x14ac:dyDescent="0.45">
      <c r="A16" s="1" t="s">
        <v>22</v>
      </c>
      <c r="C16" s="1" t="s">
        <v>117</v>
      </c>
      <c r="E16" s="2">
        <v>400000</v>
      </c>
      <c r="G16" s="2">
        <v>27500</v>
      </c>
      <c r="I16" s="2">
        <v>11000000000</v>
      </c>
      <c r="K16" s="2">
        <v>0</v>
      </c>
      <c r="M16" s="2">
        <f>I16-K16</f>
        <v>11000000000</v>
      </c>
      <c r="O16" s="2">
        <v>11000000000</v>
      </c>
      <c r="Q16" s="2">
        <v>0</v>
      </c>
      <c r="S16" s="2">
        <f t="shared" si="0"/>
        <v>11000000000</v>
      </c>
    </row>
    <row r="17" spans="1:19" x14ac:dyDescent="0.45">
      <c r="A17" s="1" t="s">
        <v>16</v>
      </c>
      <c r="C17" s="1" t="s">
        <v>118</v>
      </c>
      <c r="E17" s="2">
        <v>13000000</v>
      </c>
      <c r="G17" s="2">
        <v>104</v>
      </c>
      <c r="I17" s="2">
        <v>0</v>
      </c>
      <c r="K17" s="2">
        <v>0</v>
      </c>
      <c r="M17" s="2">
        <f t="shared" ref="M17:M29" si="1">I17-K17</f>
        <v>0</v>
      </c>
      <c r="O17" s="2">
        <v>1352000000</v>
      </c>
      <c r="Q17" s="2">
        <v>0</v>
      </c>
      <c r="S17" s="2">
        <f t="shared" si="0"/>
        <v>1352000000</v>
      </c>
    </row>
    <row r="18" spans="1:19" x14ac:dyDescent="0.45">
      <c r="A18" s="1" t="s">
        <v>37</v>
      </c>
      <c r="C18" s="1" t="s">
        <v>119</v>
      </c>
      <c r="E18" s="2">
        <v>653648</v>
      </c>
      <c r="G18" s="2">
        <v>3860</v>
      </c>
      <c r="I18" s="2">
        <v>0</v>
      </c>
      <c r="K18" s="2">
        <v>0</v>
      </c>
      <c r="M18" s="2">
        <f t="shared" si="1"/>
        <v>0</v>
      </c>
      <c r="O18" s="2">
        <v>2523081280</v>
      </c>
      <c r="Q18" s="2">
        <v>52458430</v>
      </c>
      <c r="S18" s="2">
        <f t="shared" si="0"/>
        <v>2470622850</v>
      </c>
    </row>
    <row r="19" spans="1:19" x14ac:dyDescent="0.45">
      <c r="A19" s="1" t="s">
        <v>15</v>
      </c>
      <c r="C19" s="1" t="s">
        <v>120</v>
      </c>
      <c r="E19" s="2">
        <v>2000000</v>
      </c>
      <c r="G19" s="2">
        <v>200</v>
      </c>
      <c r="I19" s="2">
        <v>0</v>
      </c>
      <c r="K19" s="2">
        <v>0</v>
      </c>
      <c r="M19" s="2">
        <f t="shared" si="1"/>
        <v>0</v>
      </c>
      <c r="O19" s="2">
        <v>400000000</v>
      </c>
      <c r="Q19" s="2">
        <v>0</v>
      </c>
      <c r="S19" s="2">
        <f t="shared" si="0"/>
        <v>400000000</v>
      </c>
    </row>
    <row r="20" spans="1:19" x14ac:dyDescent="0.45">
      <c r="A20" s="1" t="s">
        <v>50</v>
      </c>
      <c r="C20" s="1" t="s">
        <v>121</v>
      </c>
      <c r="E20" s="2">
        <v>1717452</v>
      </c>
      <c r="G20" s="2">
        <v>3300</v>
      </c>
      <c r="I20" s="2">
        <v>0</v>
      </c>
      <c r="K20" s="2">
        <v>0</v>
      </c>
      <c r="M20" s="2">
        <f t="shared" si="1"/>
        <v>0</v>
      </c>
      <c r="O20" s="2">
        <v>5667591600</v>
      </c>
      <c r="Q20" s="2">
        <v>0</v>
      </c>
      <c r="S20" s="2">
        <f t="shared" si="0"/>
        <v>5667591600</v>
      </c>
    </row>
    <row r="21" spans="1:19" x14ac:dyDescent="0.45">
      <c r="A21" s="1" t="s">
        <v>26</v>
      </c>
      <c r="C21" s="1" t="s">
        <v>108</v>
      </c>
      <c r="E21" s="2">
        <v>360000</v>
      </c>
      <c r="G21" s="2">
        <v>13200</v>
      </c>
      <c r="I21" s="2">
        <v>0</v>
      </c>
      <c r="K21" s="2">
        <v>0</v>
      </c>
      <c r="M21" s="2">
        <f t="shared" si="1"/>
        <v>0</v>
      </c>
      <c r="O21" s="2">
        <v>4752000000</v>
      </c>
      <c r="Q21" s="2">
        <v>0</v>
      </c>
      <c r="S21" s="2">
        <f t="shared" si="0"/>
        <v>4752000000</v>
      </c>
    </row>
    <row r="22" spans="1:19" x14ac:dyDescent="0.45">
      <c r="A22" s="1" t="s">
        <v>38</v>
      </c>
      <c r="C22" s="1" t="s">
        <v>122</v>
      </c>
      <c r="E22" s="2">
        <v>27870967</v>
      </c>
      <c r="G22" s="2">
        <v>2250</v>
      </c>
      <c r="I22" s="2">
        <v>0</v>
      </c>
      <c r="K22" s="2">
        <v>0</v>
      </c>
      <c r="M22" s="2">
        <f t="shared" si="1"/>
        <v>0</v>
      </c>
      <c r="O22" s="2">
        <v>28800000000</v>
      </c>
      <c r="Q22" s="2">
        <v>0</v>
      </c>
      <c r="S22" s="2">
        <f t="shared" si="0"/>
        <v>28800000000</v>
      </c>
    </row>
    <row r="23" spans="1:19" x14ac:dyDescent="0.45">
      <c r="A23" s="1" t="s">
        <v>54</v>
      </c>
      <c r="C23" s="1" t="s">
        <v>123</v>
      </c>
      <c r="E23" s="2">
        <v>13677607</v>
      </c>
      <c r="G23" s="2">
        <v>550</v>
      </c>
      <c r="I23" s="2">
        <v>0</v>
      </c>
      <c r="K23" s="2">
        <v>0</v>
      </c>
      <c r="M23" s="2">
        <f t="shared" si="1"/>
        <v>0</v>
      </c>
      <c r="O23" s="2">
        <v>6083562100</v>
      </c>
      <c r="Q23" s="2">
        <v>0</v>
      </c>
      <c r="S23" s="2">
        <f t="shared" si="0"/>
        <v>6083562100</v>
      </c>
    </row>
    <row r="24" spans="1:19" x14ac:dyDescent="0.45">
      <c r="A24" s="1" t="s">
        <v>36</v>
      </c>
      <c r="C24" s="1" t="s">
        <v>124</v>
      </c>
      <c r="E24" s="2">
        <v>10115901</v>
      </c>
      <c r="G24" s="2">
        <v>188</v>
      </c>
      <c r="I24" s="2">
        <v>0</v>
      </c>
      <c r="K24" s="2">
        <v>0</v>
      </c>
      <c r="M24" s="2">
        <f t="shared" si="1"/>
        <v>0</v>
      </c>
      <c r="O24" s="2">
        <v>1901789388</v>
      </c>
      <c r="Q24" s="2">
        <v>0</v>
      </c>
      <c r="S24" s="2">
        <f t="shared" si="0"/>
        <v>1901789388</v>
      </c>
    </row>
    <row r="25" spans="1:19" x14ac:dyDescent="0.45">
      <c r="A25" s="1" t="s">
        <v>49</v>
      </c>
      <c r="C25" s="1" t="s">
        <v>125</v>
      </c>
      <c r="E25" s="2">
        <v>4764089</v>
      </c>
      <c r="G25" s="2">
        <v>44</v>
      </c>
      <c r="I25" s="2">
        <v>0</v>
      </c>
      <c r="K25" s="2">
        <v>0</v>
      </c>
      <c r="M25" s="2">
        <f t="shared" si="1"/>
        <v>0</v>
      </c>
      <c r="O25" s="2">
        <v>209619916</v>
      </c>
      <c r="Q25" s="2">
        <v>0</v>
      </c>
      <c r="S25" s="2">
        <f t="shared" si="0"/>
        <v>209619916</v>
      </c>
    </row>
    <row r="26" spans="1:19" x14ac:dyDescent="0.45">
      <c r="A26" s="1" t="s">
        <v>48</v>
      </c>
      <c r="C26" s="1" t="s">
        <v>125</v>
      </c>
      <c r="E26" s="2">
        <v>8493333</v>
      </c>
      <c r="G26" s="2">
        <v>200</v>
      </c>
      <c r="I26" s="2">
        <v>0</v>
      </c>
      <c r="K26" s="2">
        <v>0</v>
      </c>
      <c r="M26" s="2">
        <f t="shared" si="1"/>
        <v>0</v>
      </c>
      <c r="O26" s="2">
        <v>1698666600</v>
      </c>
      <c r="Q26" s="2">
        <v>0</v>
      </c>
      <c r="S26" s="2">
        <f t="shared" si="0"/>
        <v>1698666600</v>
      </c>
    </row>
    <row r="27" spans="1:19" x14ac:dyDescent="0.45">
      <c r="A27" s="1" t="s">
        <v>56</v>
      </c>
      <c r="C27" s="1" t="s">
        <v>6</v>
      </c>
      <c r="E27" s="2">
        <v>4000000</v>
      </c>
      <c r="G27" s="2">
        <v>540</v>
      </c>
      <c r="I27" s="2">
        <v>2160000000</v>
      </c>
      <c r="K27" s="2">
        <v>309295775</v>
      </c>
      <c r="M27" s="2">
        <f t="shared" si="1"/>
        <v>1850704225</v>
      </c>
      <c r="O27" s="2">
        <v>2160000000</v>
      </c>
      <c r="Q27" s="2">
        <v>309295775</v>
      </c>
      <c r="S27" s="2">
        <f t="shared" si="0"/>
        <v>1850704225</v>
      </c>
    </row>
    <row r="28" spans="1:19" x14ac:dyDescent="0.45">
      <c r="A28" s="1" t="s">
        <v>19</v>
      </c>
      <c r="C28" s="1" t="s">
        <v>6</v>
      </c>
      <c r="E28" s="2">
        <v>3928204</v>
      </c>
      <c r="G28" s="2">
        <v>220</v>
      </c>
      <c r="I28" s="2">
        <v>864204880</v>
      </c>
      <c r="K28" s="2">
        <v>123747647</v>
      </c>
      <c r="M28" s="2">
        <f t="shared" si="1"/>
        <v>740457233</v>
      </c>
      <c r="O28" s="2">
        <v>864204880</v>
      </c>
      <c r="Q28" s="2">
        <v>123747647</v>
      </c>
      <c r="S28" s="2">
        <f t="shared" si="0"/>
        <v>740457233</v>
      </c>
    </row>
    <row r="29" spans="1:19" x14ac:dyDescent="0.45">
      <c r="A29" s="1" t="s">
        <v>126</v>
      </c>
      <c r="C29" s="1" t="s">
        <v>115</v>
      </c>
      <c r="E29" s="2">
        <v>1000000</v>
      </c>
      <c r="G29" s="2">
        <v>600</v>
      </c>
      <c r="I29" s="2">
        <v>0</v>
      </c>
      <c r="K29" s="2">
        <v>0</v>
      </c>
      <c r="M29" s="2">
        <f t="shared" si="1"/>
        <v>0</v>
      </c>
      <c r="O29" s="2">
        <v>600000000</v>
      </c>
      <c r="Q29" s="2">
        <v>0</v>
      </c>
      <c r="S29" s="2">
        <f t="shared" si="0"/>
        <v>600000000</v>
      </c>
    </row>
    <row r="30" spans="1:19" ht="19.5" thickBot="1" x14ac:dyDescent="0.5">
      <c r="I30" s="4">
        <f>SUM(I8:I29)</f>
        <v>14024204880</v>
      </c>
      <c r="K30" s="4">
        <f>SUM(K8:K29)</f>
        <v>433043422</v>
      </c>
      <c r="M30" s="4">
        <f>SUM(M8:M29)</f>
        <v>13591161458</v>
      </c>
      <c r="O30" s="4">
        <f>SUM(O8:O29)</f>
        <v>118481904174</v>
      </c>
      <c r="Q30" s="4">
        <f>SUM(Q8:Q29)</f>
        <v>579063534</v>
      </c>
      <c r="S30" s="4">
        <f>SUM(S8:S29)</f>
        <v>117902840640</v>
      </c>
    </row>
    <row r="31" spans="1:19" ht="19.5" thickTop="1" x14ac:dyDescent="0.45">
      <c r="O31" s="2"/>
      <c r="Q31" s="2"/>
    </row>
    <row r="32" spans="1:19" x14ac:dyDescent="0.45">
      <c r="O32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62"/>
  <sheetViews>
    <sheetView rightToLeft="1" view="pageBreakPreview" zoomScale="60" zoomScaleNormal="115" workbookViewId="0">
      <selection activeCell="Q47" sqref="Q47"/>
    </sheetView>
  </sheetViews>
  <sheetFormatPr defaultRowHeight="18.75" x14ac:dyDescent="0.45"/>
  <cols>
    <col min="1" max="1" width="26.855468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5.42578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5.42578125" style="1" bestFit="1" customWidth="1"/>
    <col min="18" max="18" width="1" style="1" customWidth="1"/>
    <col min="19" max="19" width="14.85546875" style="1" bestFit="1" customWidth="1"/>
    <col min="20" max="16384" width="9.140625" style="1"/>
  </cols>
  <sheetData>
    <row r="2" spans="1:19" ht="27.75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9" ht="27.75" x14ac:dyDescent="0.45">
      <c r="A3" s="10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ht="27.75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9" x14ac:dyDescent="0.45">
      <c r="I5" s="2"/>
    </row>
    <row r="6" spans="1:19" ht="27.75" x14ac:dyDescent="0.45">
      <c r="A6" s="6" t="s">
        <v>3</v>
      </c>
      <c r="C6" s="7" t="s">
        <v>94</v>
      </c>
      <c r="D6" s="7" t="s">
        <v>94</v>
      </c>
      <c r="E6" s="7" t="s">
        <v>94</v>
      </c>
      <c r="F6" s="7" t="s">
        <v>94</v>
      </c>
      <c r="G6" s="7" t="s">
        <v>94</v>
      </c>
      <c r="H6" s="7" t="s">
        <v>94</v>
      </c>
      <c r="I6" s="7" t="s">
        <v>94</v>
      </c>
      <c r="K6" s="7" t="s">
        <v>95</v>
      </c>
      <c r="L6" s="7" t="s">
        <v>95</v>
      </c>
      <c r="M6" s="7" t="s">
        <v>95</v>
      </c>
      <c r="N6" s="7" t="s">
        <v>95</v>
      </c>
      <c r="O6" s="7" t="s">
        <v>95</v>
      </c>
      <c r="P6" s="7" t="s">
        <v>95</v>
      </c>
      <c r="Q6" s="7" t="s">
        <v>95</v>
      </c>
    </row>
    <row r="7" spans="1:19" ht="27.75" x14ac:dyDescent="0.45">
      <c r="A7" s="7" t="s">
        <v>3</v>
      </c>
      <c r="C7" s="7" t="s">
        <v>7</v>
      </c>
      <c r="E7" s="7" t="s">
        <v>127</v>
      </c>
      <c r="G7" s="7" t="s">
        <v>128</v>
      </c>
      <c r="I7" s="7" t="s">
        <v>129</v>
      </c>
      <c r="K7" s="7" t="s">
        <v>7</v>
      </c>
      <c r="M7" s="7" t="s">
        <v>127</v>
      </c>
      <c r="O7" s="7" t="s">
        <v>128</v>
      </c>
      <c r="Q7" s="7" t="s">
        <v>129</v>
      </c>
    </row>
    <row r="8" spans="1:19" x14ac:dyDescent="0.45">
      <c r="A8" s="1" t="s">
        <v>159</v>
      </c>
      <c r="C8" s="2">
        <v>0</v>
      </c>
      <c r="E8" s="2">
        <v>0</v>
      </c>
      <c r="G8" s="2">
        <f t="shared" ref="G8:G10" si="0">E8-I8</f>
        <v>-451795469</v>
      </c>
      <c r="I8" s="2">
        <v>451795469</v>
      </c>
      <c r="K8" s="2">
        <v>0</v>
      </c>
      <c r="M8" s="2">
        <v>0</v>
      </c>
      <c r="O8" s="2">
        <v>0</v>
      </c>
      <c r="Q8" s="2">
        <v>0</v>
      </c>
      <c r="S8" s="2"/>
    </row>
    <row r="9" spans="1:19" x14ac:dyDescent="0.45">
      <c r="A9" s="1" t="s">
        <v>160</v>
      </c>
      <c r="C9" s="8">
        <v>0</v>
      </c>
      <c r="D9" s="9"/>
      <c r="E9" s="8">
        <v>0</v>
      </c>
      <c r="G9" s="2">
        <f t="shared" si="0"/>
        <v>783457529</v>
      </c>
      <c r="I9" s="2">
        <v>-783457529</v>
      </c>
      <c r="K9" s="2">
        <v>0</v>
      </c>
      <c r="M9" s="2">
        <v>0</v>
      </c>
      <c r="O9" s="2">
        <v>0</v>
      </c>
      <c r="Q9" s="2">
        <v>0</v>
      </c>
      <c r="S9" s="2"/>
    </row>
    <row r="10" spans="1:19" x14ac:dyDescent="0.45">
      <c r="A10" s="1" t="s">
        <v>44</v>
      </c>
      <c r="C10" s="8">
        <v>2156719</v>
      </c>
      <c r="D10" s="9"/>
      <c r="E10" s="8">
        <v>38654273990</v>
      </c>
      <c r="G10" s="2">
        <f t="shared" si="0"/>
        <v>38675712855</v>
      </c>
      <c r="I10" s="2">
        <v>-21438865</v>
      </c>
      <c r="K10" s="2">
        <v>2156719</v>
      </c>
      <c r="M10" s="2">
        <v>38654273990</v>
      </c>
      <c r="O10" s="2">
        <f>M10-Q10</f>
        <v>33601937793</v>
      </c>
      <c r="Q10" s="2">
        <v>5052336197</v>
      </c>
      <c r="S10" s="2"/>
    </row>
    <row r="11" spans="1:19" x14ac:dyDescent="0.45">
      <c r="A11" s="1" t="s">
        <v>47</v>
      </c>
      <c r="C11" s="2">
        <v>1200000</v>
      </c>
      <c r="E11" s="2">
        <v>36907088400</v>
      </c>
      <c r="G11" s="2">
        <f>E11-I11</f>
        <v>38875307400</v>
      </c>
      <c r="I11" s="2">
        <v>-1968219000</v>
      </c>
      <c r="K11" s="2">
        <v>1200000</v>
      </c>
      <c r="M11" s="2">
        <v>36907088400</v>
      </c>
      <c r="O11" s="2">
        <f t="shared" ref="O11:O60" si="1">M11-Q11</f>
        <v>33543223200</v>
      </c>
      <c r="Q11" s="2">
        <v>3363865200</v>
      </c>
    </row>
    <row r="12" spans="1:19" x14ac:dyDescent="0.45">
      <c r="A12" s="1" t="s">
        <v>17</v>
      </c>
      <c r="C12" s="2">
        <v>8278845</v>
      </c>
      <c r="E12" s="2">
        <v>34177470127</v>
      </c>
      <c r="G12" s="2">
        <f>E12-I12</f>
        <v>37666814537</v>
      </c>
      <c r="I12" s="2">
        <v>-3489344410</v>
      </c>
      <c r="K12" s="2">
        <v>8278845</v>
      </c>
      <c r="M12" s="2">
        <v>34177470127</v>
      </c>
      <c r="O12" s="2">
        <f t="shared" si="1"/>
        <v>45145165858</v>
      </c>
      <c r="Q12" s="2">
        <v>-10967695731</v>
      </c>
    </row>
    <row r="13" spans="1:19" x14ac:dyDescent="0.45">
      <c r="A13" s="1" t="s">
        <v>52</v>
      </c>
      <c r="C13" s="2">
        <v>1121634</v>
      </c>
      <c r="E13" s="2">
        <v>12710547165</v>
      </c>
      <c r="G13" s="2">
        <f t="shared" ref="G11:G57" si="2">E13-I13</f>
        <v>13736310621</v>
      </c>
      <c r="I13" s="2">
        <v>-1025763456</v>
      </c>
      <c r="K13" s="2">
        <v>1121634</v>
      </c>
      <c r="M13" s="2">
        <v>12710547165</v>
      </c>
      <c r="O13" s="2">
        <f t="shared" si="1"/>
        <v>10605512759</v>
      </c>
      <c r="Q13" s="2">
        <v>2105034406</v>
      </c>
    </row>
    <row r="14" spans="1:19" x14ac:dyDescent="0.45">
      <c r="A14" s="1" t="s">
        <v>39</v>
      </c>
      <c r="C14" s="2">
        <v>4664026</v>
      </c>
      <c r="E14" s="2">
        <v>50859937246</v>
      </c>
      <c r="G14" s="2">
        <f t="shared" si="2"/>
        <v>51555378503</v>
      </c>
      <c r="I14" s="2">
        <v>-695441257</v>
      </c>
      <c r="K14" s="2">
        <v>4664026</v>
      </c>
      <c r="M14" s="2">
        <v>50859937246</v>
      </c>
      <c r="O14" s="2">
        <f t="shared" si="1"/>
        <v>54238258048</v>
      </c>
      <c r="Q14" s="2">
        <v>-3378320802</v>
      </c>
    </row>
    <row r="15" spans="1:19" x14ac:dyDescent="0.45">
      <c r="A15" s="1" t="s">
        <v>43</v>
      </c>
      <c r="C15" s="2">
        <v>5000000</v>
      </c>
      <c r="E15" s="2">
        <v>20238858000</v>
      </c>
      <c r="G15" s="2">
        <f t="shared" si="2"/>
        <v>23181246000</v>
      </c>
      <c r="I15" s="2">
        <v>-2942388000</v>
      </c>
      <c r="K15" s="2">
        <v>5000000</v>
      </c>
      <c r="M15" s="2">
        <v>20238858000</v>
      </c>
      <c r="O15" s="2">
        <f t="shared" si="1"/>
        <v>23927183840</v>
      </c>
      <c r="Q15" s="2">
        <v>-3688325840</v>
      </c>
    </row>
    <row r="16" spans="1:19" x14ac:dyDescent="0.45">
      <c r="A16" s="1" t="s">
        <v>21</v>
      </c>
      <c r="C16" s="2">
        <v>7100000</v>
      </c>
      <c r="E16" s="2">
        <v>97114708800</v>
      </c>
      <c r="G16" s="2">
        <f>E16-I16</f>
        <v>92668323150</v>
      </c>
      <c r="I16" s="2">
        <v>4446385650</v>
      </c>
      <c r="K16" s="2">
        <v>7100000</v>
      </c>
      <c r="M16" s="2">
        <v>97114708800</v>
      </c>
      <c r="O16" s="2">
        <f t="shared" si="1"/>
        <v>89502981447</v>
      </c>
      <c r="Q16" s="2">
        <v>7611727353</v>
      </c>
    </row>
    <row r="17" spans="1:17" x14ac:dyDescent="0.45">
      <c r="A17" s="1" t="s">
        <v>56</v>
      </c>
      <c r="C17" s="2">
        <v>4000000</v>
      </c>
      <c r="E17" s="2">
        <v>32167458000</v>
      </c>
      <c r="G17" s="2">
        <f t="shared" si="2"/>
        <v>35149608000</v>
      </c>
      <c r="I17" s="2">
        <v>-2982150000</v>
      </c>
      <c r="K17" s="2">
        <v>4000000</v>
      </c>
      <c r="M17" s="2">
        <v>32167458000</v>
      </c>
      <c r="O17" s="2">
        <f t="shared" si="1"/>
        <v>29907131035</v>
      </c>
      <c r="Q17" s="2">
        <v>2260326965</v>
      </c>
    </row>
    <row r="18" spans="1:17" x14ac:dyDescent="0.45">
      <c r="A18" s="1" t="s">
        <v>23</v>
      </c>
      <c r="C18" s="2">
        <v>3877905</v>
      </c>
      <c r="E18" s="2">
        <v>68153420305</v>
      </c>
      <c r="G18" s="2">
        <f t="shared" si="2"/>
        <v>67543487897</v>
      </c>
      <c r="I18" s="2">
        <v>609932408</v>
      </c>
      <c r="K18" s="2">
        <v>3877905</v>
      </c>
      <c r="M18" s="2">
        <v>68153420305</v>
      </c>
      <c r="O18" s="2">
        <f t="shared" si="1"/>
        <v>62985628580</v>
      </c>
      <c r="Q18" s="2">
        <v>5167791725</v>
      </c>
    </row>
    <row r="19" spans="1:17" x14ac:dyDescent="0.45">
      <c r="A19" s="1" t="s">
        <v>20</v>
      </c>
      <c r="C19" s="2">
        <v>1596219</v>
      </c>
      <c r="E19" s="2">
        <v>56883965665</v>
      </c>
      <c r="G19" s="2">
        <f t="shared" si="2"/>
        <v>57121973890</v>
      </c>
      <c r="I19" s="2">
        <v>-238008225</v>
      </c>
      <c r="K19" s="2">
        <v>1596219</v>
      </c>
      <c r="M19" s="2">
        <v>56883965665</v>
      </c>
      <c r="O19" s="2">
        <f t="shared" si="1"/>
        <v>59672495414</v>
      </c>
      <c r="Q19" s="2">
        <v>-2788529749</v>
      </c>
    </row>
    <row r="20" spans="1:17" x14ac:dyDescent="0.45">
      <c r="A20" s="1" t="s">
        <v>25</v>
      </c>
      <c r="C20" s="2">
        <v>1670000</v>
      </c>
      <c r="E20" s="2">
        <v>50399527860</v>
      </c>
      <c r="G20" s="2">
        <f t="shared" si="2"/>
        <v>50930748180</v>
      </c>
      <c r="I20" s="2">
        <v>-531220320</v>
      </c>
      <c r="K20" s="2">
        <v>1670000</v>
      </c>
      <c r="M20" s="2">
        <v>50399527860</v>
      </c>
      <c r="O20" s="2">
        <f t="shared" si="1"/>
        <v>57405951146</v>
      </c>
      <c r="Q20" s="2">
        <v>-7006423286</v>
      </c>
    </row>
    <row r="21" spans="1:17" x14ac:dyDescent="0.45">
      <c r="A21" s="1" t="s">
        <v>28</v>
      </c>
      <c r="C21" s="2">
        <v>1107365</v>
      </c>
      <c r="E21" s="2">
        <v>51351208715</v>
      </c>
      <c r="G21" s="2">
        <f t="shared" si="2"/>
        <v>51241131097</v>
      </c>
      <c r="I21" s="2">
        <v>110077618</v>
      </c>
      <c r="K21" s="2">
        <v>1107365</v>
      </c>
      <c r="M21" s="2">
        <v>51351208715</v>
      </c>
      <c r="O21" s="2">
        <f t="shared" si="1"/>
        <v>43700814281</v>
      </c>
      <c r="Q21" s="2">
        <v>7650394434</v>
      </c>
    </row>
    <row r="22" spans="1:17" x14ac:dyDescent="0.45">
      <c r="A22" s="1" t="s">
        <v>59</v>
      </c>
      <c r="C22" s="2">
        <v>770000</v>
      </c>
      <c r="E22" s="2">
        <v>34482103425</v>
      </c>
      <c r="G22" s="2">
        <f t="shared" si="2"/>
        <v>35170980075</v>
      </c>
      <c r="I22" s="2">
        <v>-688876650</v>
      </c>
      <c r="K22" s="2">
        <v>770000</v>
      </c>
      <c r="M22" s="2">
        <v>34482103425</v>
      </c>
      <c r="O22" s="2">
        <f t="shared" si="1"/>
        <v>34405561682</v>
      </c>
      <c r="Q22" s="2">
        <v>76541743</v>
      </c>
    </row>
    <row r="23" spans="1:17" x14ac:dyDescent="0.45">
      <c r="A23" s="1" t="s">
        <v>45</v>
      </c>
      <c r="C23" s="2">
        <v>494366</v>
      </c>
      <c r="E23" s="2">
        <v>17563512427</v>
      </c>
      <c r="G23" s="2">
        <f t="shared" si="2"/>
        <v>16433236025</v>
      </c>
      <c r="I23" s="2">
        <v>1130276402</v>
      </c>
      <c r="K23" s="2">
        <v>494366</v>
      </c>
      <c r="M23" s="2">
        <v>17563512427</v>
      </c>
      <c r="O23" s="2">
        <f t="shared" si="1"/>
        <v>14757478681</v>
      </c>
      <c r="Q23" s="2">
        <v>2806033746</v>
      </c>
    </row>
    <row r="24" spans="1:17" x14ac:dyDescent="0.45">
      <c r="A24" s="1" t="s">
        <v>62</v>
      </c>
      <c r="C24" s="2">
        <v>20000</v>
      </c>
      <c r="E24" s="2">
        <v>2086510950</v>
      </c>
      <c r="G24" s="2">
        <f t="shared" si="2"/>
        <v>1301180398</v>
      </c>
      <c r="I24" s="2">
        <v>785330552</v>
      </c>
      <c r="K24" s="2">
        <v>20000</v>
      </c>
      <c r="M24" s="2">
        <v>2086510950</v>
      </c>
      <c r="O24" s="2">
        <f t="shared" si="1"/>
        <v>1301180398</v>
      </c>
      <c r="Q24" s="2">
        <v>785330552</v>
      </c>
    </row>
    <row r="25" spans="1:17" x14ac:dyDescent="0.45">
      <c r="A25" s="1" t="s">
        <v>57</v>
      </c>
      <c r="C25" s="2">
        <v>10000000</v>
      </c>
      <c r="E25" s="2">
        <v>73857915000</v>
      </c>
      <c r="G25" s="2">
        <f t="shared" si="2"/>
        <v>79851042344</v>
      </c>
      <c r="I25" s="2">
        <v>-5993127344</v>
      </c>
      <c r="K25" s="2">
        <v>10000000</v>
      </c>
      <c r="M25" s="2">
        <v>73857915000</v>
      </c>
      <c r="O25" s="2">
        <f t="shared" si="1"/>
        <v>70179930240</v>
      </c>
      <c r="Q25" s="2">
        <v>3677984760</v>
      </c>
    </row>
    <row r="26" spans="1:17" x14ac:dyDescent="0.45">
      <c r="A26" s="1" t="s">
        <v>46</v>
      </c>
      <c r="C26" s="2">
        <v>1000000</v>
      </c>
      <c r="E26" s="2">
        <v>33708235500</v>
      </c>
      <c r="G26" s="2">
        <f t="shared" si="2"/>
        <v>36978660000</v>
      </c>
      <c r="I26" s="2">
        <v>-3270424500</v>
      </c>
      <c r="K26" s="2">
        <v>1000000</v>
      </c>
      <c r="M26" s="2">
        <v>33708235500</v>
      </c>
      <c r="O26" s="2">
        <f t="shared" si="1"/>
        <v>26083872000</v>
      </c>
      <c r="Q26" s="2">
        <v>7624363500</v>
      </c>
    </row>
    <row r="27" spans="1:17" x14ac:dyDescent="0.45">
      <c r="A27" s="1" t="s">
        <v>36</v>
      </c>
      <c r="C27" s="2">
        <v>10115901</v>
      </c>
      <c r="E27" s="2">
        <v>12167410780</v>
      </c>
      <c r="G27" s="2">
        <f t="shared" si="2"/>
        <v>12941700557</v>
      </c>
      <c r="I27" s="2">
        <v>-774289777</v>
      </c>
      <c r="K27" s="2">
        <v>10115901</v>
      </c>
      <c r="M27" s="2">
        <v>12167410780</v>
      </c>
      <c r="O27" s="2">
        <f t="shared" si="1"/>
        <v>13042257677</v>
      </c>
      <c r="Q27" s="2">
        <v>-874846897</v>
      </c>
    </row>
    <row r="28" spans="1:17" x14ac:dyDescent="0.45">
      <c r="A28" s="1" t="s">
        <v>34</v>
      </c>
      <c r="C28" s="2">
        <v>725000</v>
      </c>
      <c r="E28" s="2">
        <v>25778947162</v>
      </c>
      <c r="G28" s="2">
        <f t="shared" si="2"/>
        <v>23804266837</v>
      </c>
      <c r="I28" s="2">
        <v>1974680325</v>
      </c>
      <c r="K28" s="2">
        <v>725000</v>
      </c>
      <c r="M28" s="2">
        <v>25778947162</v>
      </c>
      <c r="O28" s="2">
        <f t="shared" si="1"/>
        <v>20027870889</v>
      </c>
      <c r="Q28" s="2">
        <v>5751076273</v>
      </c>
    </row>
    <row r="29" spans="1:17" x14ac:dyDescent="0.45">
      <c r="A29" s="1" t="s">
        <v>53</v>
      </c>
      <c r="C29" s="2">
        <v>1246276</v>
      </c>
      <c r="E29" s="2">
        <v>38033022194</v>
      </c>
      <c r="G29" s="2">
        <f t="shared" si="2"/>
        <v>39209939819</v>
      </c>
      <c r="I29" s="2">
        <v>-1176917625</v>
      </c>
      <c r="K29" s="2">
        <v>1246276</v>
      </c>
      <c r="M29" s="2">
        <v>38033022194</v>
      </c>
      <c r="O29" s="2">
        <f t="shared" si="1"/>
        <v>39643541054</v>
      </c>
      <c r="Q29" s="2">
        <v>-1610518860</v>
      </c>
    </row>
    <row r="30" spans="1:17" x14ac:dyDescent="0.45">
      <c r="A30" s="1" t="s">
        <v>55</v>
      </c>
      <c r="C30" s="2">
        <v>2204347</v>
      </c>
      <c r="E30" s="2">
        <v>49456086724</v>
      </c>
      <c r="G30" s="2">
        <f t="shared" si="2"/>
        <v>47790751061</v>
      </c>
      <c r="I30" s="2">
        <v>1665335663</v>
      </c>
      <c r="K30" s="2">
        <v>2204347</v>
      </c>
      <c r="M30" s="2">
        <v>49456086724</v>
      </c>
      <c r="O30" s="2">
        <f t="shared" si="1"/>
        <v>41151320721</v>
      </c>
      <c r="Q30" s="2">
        <v>8304766003</v>
      </c>
    </row>
    <row r="31" spans="1:17" x14ac:dyDescent="0.45">
      <c r="A31" s="1" t="s">
        <v>19</v>
      </c>
      <c r="C31" s="2">
        <v>3928204</v>
      </c>
      <c r="E31" s="2">
        <v>59041047535</v>
      </c>
      <c r="G31" s="2">
        <f t="shared" si="2"/>
        <v>56932438694</v>
      </c>
      <c r="I31" s="2">
        <v>2108608841</v>
      </c>
      <c r="K31" s="2">
        <v>3928204</v>
      </c>
      <c r="M31" s="2">
        <v>59041047535</v>
      </c>
      <c r="O31" s="2">
        <f t="shared" si="1"/>
        <v>48793493941</v>
      </c>
      <c r="Q31" s="2">
        <v>10247553594</v>
      </c>
    </row>
    <row r="32" spans="1:17" x14ac:dyDescent="0.45">
      <c r="A32" s="1" t="s">
        <v>41</v>
      </c>
      <c r="C32" s="2">
        <v>900000</v>
      </c>
      <c r="E32" s="2">
        <v>32171434200</v>
      </c>
      <c r="G32" s="2">
        <f t="shared" si="2"/>
        <v>33960724200</v>
      </c>
      <c r="I32" s="2">
        <v>-1789290000</v>
      </c>
      <c r="K32" s="2">
        <v>900000</v>
      </c>
      <c r="M32" s="2">
        <v>32171434200</v>
      </c>
      <c r="O32" s="2">
        <f t="shared" si="1"/>
        <v>22052445696</v>
      </c>
      <c r="Q32" s="2">
        <v>10118988504</v>
      </c>
    </row>
    <row r="33" spans="1:17" x14ac:dyDescent="0.45">
      <c r="A33" s="1" t="s">
        <v>63</v>
      </c>
      <c r="C33" s="2">
        <v>10056657</v>
      </c>
      <c r="E33" s="2">
        <v>24932068807</v>
      </c>
      <c r="G33" s="2">
        <f t="shared" si="2"/>
        <v>24022272000</v>
      </c>
      <c r="I33" s="2">
        <v>909796807</v>
      </c>
      <c r="K33" s="2">
        <v>10056657</v>
      </c>
      <c r="M33" s="2">
        <v>24932068807</v>
      </c>
      <c r="O33" s="2">
        <f t="shared" si="1"/>
        <v>24022272000</v>
      </c>
      <c r="Q33" s="2">
        <v>909796807</v>
      </c>
    </row>
    <row r="34" spans="1:17" x14ac:dyDescent="0.45">
      <c r="A34" s="1" t="s">
        <v>27</v>
      </c>
      <c r="C34" s="2">
        <v>1800000</v>
      </c>
      <c r="E34" s="2">
        <v>9143271900</v>
      </c>
      <c r="G34" s="2">
        <f t="shared" si="2"/>
        <v>9608487300</v>
      </c>
      <c r="I34" s="2">
        <v>-465215400</v>
      </c>
      <c r="K34" s="2">
        <v>1800000</v>
      </c>
      <c r="M34" s="2">
        <v>9143271900</v>
      </c>
      <c r="O34" s="2">
        <f t="shared" si="1"/>
        <v>9368498884</v>
      </c>
      <c r="Q34" s="2">
        <v>-225226984</v>
      </c>
    </row>
    <row r="35" spans="1:17" x14ac:dyDescent="0.45">
      <c r="A35" s="1" t="s">
        <v>16</v>
      </c>
      <c r="C35" s="2">
        <v>56099863</v>
      </c>
      <c r="E35" s="2">
        <v>113874312520</v>
      </c>
      <c r="G35" s="2">
        <f t="shared" si="2"/>
        <v>114772822942</v>
      </c>
      <c r="I35" s="2">
        <v>-898510422</v>
      </c>
      <c r="K35" s="2">
        <v>56099863</v>
      </c>
      <c r="M35" s="2">
        <v>113874312520</v>
      </c>
      <c r="O35" s="2">
        <f t="shared" si="1"/>
        <v>91163686876</v>
      </c>
      <c r="Q35" s="2">
        <v>22710625644</v>
      </c>
    </row>
    <row r="36" spans="1:17" x14ac:dyDescent="0.45">
      <c r="A36" s="1" t="s">
        <v>38</v>
      </c>
      <c r="C36" s="2">
        <v>22870967</v>
      </c>
      <c r="E36" s="2">
        <v>198930241530</v>
      </c>
      <c r="G36" s="2">
        <f t="shared" si="2"/>
        <v>201885776547</v>
      </c>
      <c r="I36" s="2">
        <v>-2955535017</v>
      </c>
      <c r="K36" s="2">
        <v>22870967</v>
      </c>
      <c r="M36" s="2">
        <v>198930241530</v>
      </c>
      <c r="O36" s="2">
        <f t="shared" si="1"/>
        <v>169916546803</v>
      </c>
      <c r="Q36" s="2">
        <v>29013694727</v>
      </c>
    </row>
    <row r="37" spans="1:17" x14ac:dyDescent="0.45">
      <c r="A37" s="1" t="s">
        <v>50</v>
      </c>
      <c r="C37" s="2">
        <v>1717452</v>
      </c>
      <c r="E37" s="2">
        <v>33017889326</v>
      </c>
      <c r="G37" s="2">
        <f t="shared" si="2"/>
        <v>33683710258</v>
      </c>
      <c r="I37" s="2">
        <v>-665820932</v>
      </c>
      <c r="K37" s="2">
        <v>1717452</v>
      </c>
      <c r="M37" s="2">
        <v>33017889326</v>
      </c>
      <c r="O37" s="2">
        <f t="shared" si="1"/>
        <v>41195536169</v>
      </c>
      <c r="Q37" s="2">
        <v>-8177646843</v>
      </c>
    </row>
    <row r="38" spans="1:17" x14ac:dyDescent="0.45">
      <c r="A38" s="1" t="s">
        <v>51</v>
      </c>
      <c r="C38" s="2">
        <v>33760598</v>
      </c>
      <c r="E38" s="2">
        <v>209412668037</v>
      </c>
      <c r="G38" s="2">
        <f t="shared" si="2"/>
        <v>213775431954</v>
      </c>
      <c r="I38" s="2">
        <v>-4362763917</v>
      </c>
      <c r="K38" s="2">
        <v>33760598</v>
      </c>
      <c r="M38" s="2">
        <v>209412668037</v>
      </c>
      <c r="O38" s="2">
        <f t="shared" si="1"/>
        <v>190619223471</v>
      </c>
      <c r="Q38" s="2">
        <v>18793444566</v>
      </c>
    </row>
    <row r="39" spans="1:17" x14ac:dyDescent="0.45">
      <c r="A39" s="1" t="s">
        <v>49</v>
      </c>
      <c r="C39" s="2">
        <v>6484454</v>
      </c>
      <c r="E39" s="2">
        <v>15914856730</v>
      </c>
      <c r="G39" s="2">
        <f t="shared" si="2"/>
        <v>17165355801</v>
      </c>
      <c r="I39" s="2">
        <v>-1250499071</v>
      </c>
      <c r="K39" s="2">
        <v>6484454</v>
      </c>
      <c r="M39" s="2">
        <v>15914856730</v>
      </c>
      <c r="O39" s="2">
        <f t="shared" si="1"/>
        <v>19963012200</v>
      </c>
      <c r="Q39" s="2">
        <v>-4048155470</v>
      </c>
    </row>
    <row r="40" spans="1:17" x14ac:dyDescent="0.45">
      <c r="A40" s="1" t="s">
        <v>15</v>
      </c>
      <c r="C40" s="2">
        <v>2857142</v>
      </c>
      <c r="E40" s="2">
        <v>10346637324</v>
      </c>
      <c r="G40" s="2">
        <f t="shared" si="2"/>
        <v>10559647973</v>
      </c>
      <c r="I40" s="2">
        <v>-213010649</v>
      </c>
      <c r="K40" s="2">
        <v>2857142</v>
      </c>
      <c r="M40" s="2">
        <v>10346637324</v>
      </c>
      <c r="O40" s="2">
        <f t="shared" si="1"/>
        <v>11155342527</v>
      </c>
      <c r="Q40" s="2">
        <v>-808705203</v>
      </c>
    </row>
    <row r="41" spans="1:17" x14ac:dyDescent="0.45">
      <c r="A41" s="1" t="s">
        <v>22</v>
      </c>
      <c r="C41" s="2">
        <v>400000</v>
      </c>
      <c r="E41" s="2">
        <v>59098260600</v>
      </c>
      <c r="G41" s="2">
        <f t="shared" si="2"/>
        <v>69380713800</v>
      </c>
      <c r="I41" s="2">
        <v>-10282453200</v>
      </c>
      <c r="K41" s="2">
        <v>400000</v>
      </c>
      <c r="M41" s="2">
        <v>59098260600</v>
      </c>
      <c r="O41" s="2">
        <f t="shared" si="1"/>
        <v>58885595159</v>
      </c>
      <c r="Q41" s="2">
        <v>212665441</v>
      </c>
    </row>
    <row r="42" spans="1:17" x14ac:dyDescent="0.45">
      <c r="A42" s="1" t="s">
        <v>31</v>
      </c>
      <c r="C42" s="2">
        <v>5116551</v>
      </c>
      <c r="E42" s="2">
        <v>29245118248</v>
      </c>
      <c r="G42" s="2">
        <f t="shared" si="2"/>
        <v>28431341045</v>
      </c>
      <c r="I42" s="2">
        <v>813777203</v>
      </c>
      <c r="K42" s="2">
        <v>5116551</v>
      </c>
      <c r="M42" s="2">
        <v>29245118248</v>
      </c>
      <c r="O42" s="2">
        <f t="shared" si="1"/>
        <v>21837609289</v>
      </c>
      <c r="Q42" s="2">
        <v>7407508959</v>
      </c>
    </row>
    <row r="43" spans="1:17" x14ac:dyDescent="0.45">
      <c r="A43" s="1" t="s">
        <v>64</v>
      </c>
      <c r="C43" s="2">
        <v>4000000</v>
      </c>
      <c r="E43" s="2">
        <v>16453515600</v>
      </c>
      <c r="G43" s="2">
        <f t="shared" si="2"/>
        <v>17648263601</v>
      </c>
      <c r="I43" s="2">
        <v>-1194748001</v>
      </c>
      <c r="K43" s="2">
        <v>4000000</v>
      </c>
      <c r="M43" s="2">
        <v>16453515600</v>
      </c>
      <c r="O43" s="2">
        <f t="shared" si="1"/>
        <v>17648263601</v>
      </c>
      <c r="Q43" s="2">
        <v>-1194748001</v>
      </c>
    </row>
    <row r="44" spans="1:17" x14ac:dyDescent="0.45">
      <c r="A44" s="1" t="s">
        <v>61</v>
      </c>
      <c r="C44" s="2">
        <v>2500000</v>
      </c>
      <c r="E44" s="2">
        <v>18712991250</v>
      </c>
      <c r="G44" s="2">
        <f t="shared" si="2"/>
        <v>19259718750</v>
      </c>
      <c r="I44" s="2">
        <v>-546727500</v>
      </c>
      <c r="K44" s="2">
        <v>2500000</v>
      </c>
      <c r="M44" s="2">
        <v>18712991250</v>
      </c>
      <c r="O44" s="2">
        <f t="shared" si="1"/>
        <v>17346172497</v>
      </c>
      <c r="Q44" s="2">
        <v>1366818753</v>
      </c>
    </row>
    <row r="45" spans="1:17" x14ac:dyDescent="0.45">
      <c r="A45" s="1" t="s">
        <v>48</v>
      </c>
      <c r="C45" s="2">
        <v>10189666</v>
      </c>
      <c r="E45" s="2">
        <v>44466474569</v>
      </c>
      <c r="G45" s="2">
        <f t="shared" si="2"/>
        <v>45519894467</v>
      </c>
      <c r="I45" s="2">
        <v>-1053419898</v>
      </c>
      <c r="K45" s="2">
        <v>10189666</v>
      </c>
      <c r="M45" s="2">
        <v>44466474569</v>
      </c>
      <c r="O45" s="2">
        <f t="shared" si="1"/>
        <v>55670242533</v>
      </c>
      <c r="Q45" s="2">
        <v>-11203767964</v>
      </c>
    </row>
    <row r="46" spans="1:17" x14ac:dyDescent="0.45">
      <c r="A46" s="1" t="s">
        <v>26</v>
      </c>
      <c r="C46" s="2">
        <v>360000</v>
      </c>
      <c r="E46" s="2">
        <v>53356627800</v>
      </c>
      <c r="G46" s="2">
        <f t="shared" si="2"/>
        <v>53825421780</v>
      </c>
      <c r="I46" s="2">
        <v>-468793980</v>
      </c>
      <c r="K46" s="2">
        <v>360000</v>
      </c>
      <c r="M46" s="2">
        <v>53356627800</v>
      </c>
      <c r="O46" s="2">
        <f t="shared" si="1"/>
        <v>50205347254</v>
      </c>
      <c r="Q46" s="2">
        <v>3151280546</v>
      </c>
    </row>
    <row r="47" spans="1:17" x14ac:dyDescent="0.45">
      <c r="A47" s="1" t="s">
        <v>29</v>
      </c>
      <c r="C47" s="2">
        <v>2003999</v>
      </c>
      <c r="E47" s="2">
        <v>4298898294</v>
      </c>
      <c r="G47" s="2">
        <f t="shared" si="2"/>
        <v>4488145439</v>
      </c>
      <c r="I47" s="2">
        <v>-189247145</v>
      </c>
      <c r="K47" s="2">
        <v>2003999</v>
      </c>
      <c r="M47" s="2">
        <v>4298898294</v>
      </c>
      <c r="O47" s="2">
        <f t="shared" si="1"/>
        <v>6081913042</v>
      </c>
      <c r="Q47" s="2">
        <v>-1783014748</v>
      </c>
    </row>
    <row r="48" spans="1:17" x14ac:dyDescent="0.45">
      <c r="A48" s="1" t="s">
        <v>58</v>
      </c>
      <c r="C48" s="2">
        <v>2147553</v>
      </c>
      <c r="E48" s="2">
        <v>49505433633</v>
      </c>
      <c r="G48" s="2">
        <f t="shared" si="2"/>
        <v>48886348865</v>
      </c>
      <c r="I48" s="2">
        <v>619084768</v>
      </c>
      <c r="K48" s="2">
        <v>2147553</v>
      </c>
      <c r="M48" s="2">
        <v>49505433633</v>
      </c>
      <c r="O48" s="2">
        <f t="shared" si="1"/>
        <v>58556879890</v>
      </c>
      <c r="Q48" s="2">
        <v>-9051446257</v>
      </c>
    </row>
    <row r="49" spans="1:17" x14ac:dyDescent="0.45">
      <c r="A49" s="1" t="s">
        <v>60</v>
      </c>
      <c r="C49" s="2">
        <v>6986752</v>
      </c>
      <c r="E49" s="2">
        <v>46602163339</v>
      </c>
      <c r="G49" s="2">
        <f t="shared" si="2"/>
        <v>46258524576</v>
      </c>
      <c r="I49" s="2">
        <v>343638763</v>
      </c>
      <c r="K49" s="2">
        <v>6986752</v>
      </c>
      <c r="M49" s="2">
        <v>46602163339</v>
      </c>
      <c r="O49" s="2">
        <f t="shared" si="1"/>
        <v>34166242636</v>
      </c>
      <c r="Q49" s="2">
        <v>12435920703</v>
      </c>
    </row>
    <row r="50" spans="1:17" x14ac:dyDescent="0.45">
      <c r="A50" s="1" t="s">
        <v>54</v>
      </c>
      <c r="C50" s="2">
        <v>13677607</v>
      </c>
      <c r="E50" s="2">
        <v>45234641367</v>
      </c>
      <c r="G50" s="2">
        <f t="shared" si="2"/>
        <v>45479373422</v>
      </c>
      <c r="I50" s="2">
        <v>-244732055</v>
      </c>
      <c r="K50" s="2">
        <v>13677607</v>
      </c>
      <c r="M50" s="2">
        <v>45234641367</v>
      </c>
      <c r="O50" s="2">
        <f t="shared" si="1"/>
        <v>50629316300</v>
      </c>
      <c r="Q50" s="2">
        <v>-5394674933</v>
      </c>
    </row>
    <row r="51" spans="1:17" x14ac:dyDescent="0.45">
      <c r="A51" s="1" t="s">
        <v>30</v>
      </c>
      <c r="C51" s="2">
        <v>11111111</v>
      </c>
      <c r="E51" s="2">
        <v>28330424716</v>
      </c>
      <c r="G51" s="2">
        <f t="shared" si="2"/>
        <v>30307479696</v>
      </c>
      <c r="I51" s="2">
        <v>-1977054980</v>
      </c>
      <c r="K51" s="2">
        <v>11111111</v>
      </c>
      <c r="M51" s="2">
        <v>28330424716</v>
      </c>
      <c r="O51" s="2">
        <f t="shared" si="1"/>
        <v>28546592741</v>
      </c>
      <c r="Q51" s="2">
        <v>-216168025</v>
      </c>
    </row>
    <row r="52" spans="1:17" x14ac:dyDescent="0.45">
      <c r="A52" s="1" t="s">
        <v>42</v>
      </c>
      <c r="C52" s="2">
        <v>1000000</v>
      </c>
      <c r="E52" s="2">
        <v>6968290500</v>
      </c>
      <c r="G52" s="2">
        <f t="shared" si="2"/>
        <v>6299308206</v>
      </c>
      <c r="I52" s="2">
        <v>668982294</v>
      </c>
      <c r="K52" s="2">
        <v>1000000</v>
      </c>
      <c r="M52" s="2">
        <v>6968290500</v>
      </c>
      <c r="O52" s="2">
        <f t="shared" si="1"/>
        <v>7912638080</v>
      </c>
      <c r="Q52" s="2">
        <v>-944347580</v>
      </c>
    </row>
    <row r="53" spans="1:17" x14ac:dyDescent="0.45">
      <c r="A53" s="1" t="s">
        <v>35</v>
      </c>
      <c r="C53" s="2">
        <v>14000000</v>
      </c>
      <c r="E53" s="2">
        <v>34207248600</v>
      </c>
      <c r="G53" s="2">
        <f t="shared" si="2"/>
        <v>36127753200</v>
      </c>
      <c r="I53" s="2">
        <v>-1920504600</v>
      </c>
      <c r="K53" s="2">
        <v>14000000</v>
      </c>
      <c r="M53" s="2">
        <v>34207248600</v>
      </c>
      <c r="O53" s="2">
        <f t="shared" si="1"/>
        <v>39439927800</v>
      </c>
      <c r="Q53" s="2">
        <v>-5232679200</v>
      </c>
    </row>
    <row r="54" spans="1:17" x14ac:dyDescent="0.45">
      <c r="A54" s="1" t="s">
        <v>18</v>
      </c>
      <c r="C54" s="2">
        <v>15100000</v>
      </c>
      <c r="E54" s="2">
        <v>53045887770</v>
      </c>
      <c r="G54" s="2">
        <f t="shared" si="2"/>
        <v>52340410485</v>
      </c>
      <c r="I54" s="2">
        <v>705477285</v>
      </c>
      <c r="K54" s="2">
        <v>15100000</v>
      </c>
      <c r="M54" s="2">
        <v>53045887770</v>
      </c>
      <c r="O54" s="2">
        <f t="shared" si="1"/>
        <v>43839071352</v>
      </c>
      <c r="Q54" s="2">
        <v>9206816418</v>
      </c>
    </row>
    <row r="55" spans="1:17" x14ac:dyDescent="0.45">
      <c r="A55" s="1" t="s">
        <v>33</v>
      </c>
      <c r="C55" s="2">
        <v>1676996</v>
      </c>
      <c r="E55" s="2">
        <v>53094519280</v>
      </c>
      <c r="G55" s="2">
        <f t="shared" si="2"/>
        <v>54395879877</v>
      </c>
      <c r="I55" s="2">
        <v>-1301360597</v>
      </c>
      <c r="K55" s="2">
        <v>1676996</v>
      </c>
      <c r="M55" s="2">
        <v>53094519280</v>
      </c>
      <c r="O55" s="2">
        <f t="shared" si="1"/>
        <v>47741120756</v>
      </c>
      <c r="Q55" s="2">
        <v>5353398524</v>
      </c>
    </row>
    <row r="56" spans="1:17" x14ac:dyDescent="0.45">
      <c r="A56" s="1" t="s">
        <v>24</v>
      </c>
      <c r="C56" s="2">
        <v>635</v>
      </c>
      <c r="E56" s="2">
        <v>114080706</v>
      </c>
      <c r="G56" s="2">
        <f t="shared" si="2"/>
        <v>5119893800</v>
      </c>
      <c r="I56" s="2">
        <v>-5005813094</v>
      </c>
      <c r="K56" s="2">
        <v>635</v>
      </c>
      <c r="M56" s="2">
        <v>114080706</v>
      </c>
      <c r="O56" s="2">
        <f t="shared" si="1"/>
        <v>105407683</v>
      </c>
      <c r="Q56" s="2">
        <v>8673023</v>
      </c>
    </row>
    <row r="57" spans="1:17" x14ac:dyDescent="0.45">
      <c r="A57" s="1" t="s">
        <v>37</v>
      </c>
      <c r="C57" s="2">
        <v>653648</v>
      </c>
      <c r="E57" s="2">
        <f>20084044334+65</f>
        <v>20084044399</v>
      </c>
      <c r="G57" s="2">
        <f t="shared" si="2"/>
        <v>20084044399</v>
      </c>
      <c r="I57" s="2">
        <v>0</v>
      </c>
      <c r="K57" s="2">
        <v>653648</v>
      </c>
      <c r="M57" s="2">
        <f>20084044334+17</f>
        <v>20084044351</v>
      </c>
      <c r="O57" s="2">
        <f t="shared" si="1"/>
        <v>22589501208</v>
      </c>
      <c r="Q57" s="2">
        <v>-2505456857</v>
      </c>
    </row>
    <row r="58" spans="1:17" ht="19.5" thickBot="1" x14ac:dyDescent="0.5">
      <c r="C58" s="4">
        <f>SUM(C8:C57)</f>
        <v>299748458</v>
      </c>
      <c r="E58" s="4">
        <f>SUM(E8:E57)</f>
        <v>2106355257015</v>
      </c>
      <c r="G58" s="4">
        <f>SUM(G8:G57)</f>
        <v>2152378644383</v>
      </c>
      <c r="I58" s="4">
        <f>SUM(I8:I57)</f>
        <v>-46023387368</v>
      </c>
      <c r="K58" s="4">
        <f>SUM(K8:K57)</f>
        <v>299748458</v>
      </c>
      <c r="M58" s="4">
        <f>SUM(M8:M57)</f>
        <v>2106355256967</v>
      </c>
      <c r="O58" s="4">
        <f>SUM(O8:O57)</f>
        <v>1994281197131</v>
      </c>
      <c r="Q58" s="4">
        <f>SUM(Q8:Q57)</f>
        <v>112074059836</v>
      </c>
    </row>
    <row r="59" spans="1:17" ht="19.5" thickTop="1" x14ac:dyDescent="0.45">
      <c r="E59" s="2"/>
      <c r="I59" s="2"/>
      <c r="M59" s="2"/>
      <c r="O59" s="2"/>
    </row>
    <row r="60" spans="1:17" x14ac:dyDescent="0.45">
      <c r="E60" s="2"/>
      <c r="G60" s="2"/>
      <c r="I60" s="2"/>
      <c r="M60" s="2"/>
      <c r="O60" s="2"/>
    </row>
    <row r="61" spans="1:17" x14ac:dyDescent="0.45">
      <c r="G61" s="2"/>
      <c r="I61" s="2"/>
    </row>
    <row r="62" spans="1:17" x14ac:dyDescent="0.45">
      <c r="G62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view="pageBreakPreview" zoomScaleNormal="85" zoomScaleSheetLayoutView="100" workbookViewId="0">
      <selection activeCell="A20" sqref="A20:XFD20"/>
    </sheetView>
  </sheetViews>
  <sheetFormatPr defaultRowHeight="18.75" x14ac:dyDescent="0.45"/>
  <cols>
    <col min="1" max="1" width="26.57031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7" style="1" bestFit="1" customWidth="1"/>
    <col min="6" max="6" width="1" style="1" customWidth="1"/>
    <col min="7" max="7" width="17" style="1" bestFit="1" customWidth="1"/>
    <col min="8" max="8" width="1" style="1" customWidth="1"/>
    <col min="9" max="9" width="29.42578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7.75" x14ac:dyDescent="0.45">
      <c r="A3" s="10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7.75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7.75" x14ac:dyDescent="0.45">
      <c r="A6" s="6" t="s">
        <v>3</v>
      </c>
      <c r="C6" s="7" t="s">
        <v>94</v>
      </c>
      <c r="D6" s="7" t="s">
        <v>94</v>
      </c>
      <c r="E6" s="7" t="s">
        <v>94</v>
      </c>
      <c r="F6" s="7" t="s">
        <v>94</v>
      </c>
      <c r="G6" s="7" t="s">
        <v>94</v>
      </c>
      <c r="H6" s="7" t="s">
        <v>94</v>
      </c>
      <c r="I6" s="7" t="s">
        <v>94</v>
      </c>
      <c r="K6" s="7" t="s">
        <v>95</v>
      </c>
      <c r="L6" s="7" t="s">
        <v>95</v>
      </c>
      <c r="M6" s="7" t="s">
        <v>95</v>
      </c>
      <c r="N6" s="7" t="s">
        <v>95</v>
      </c>
      <c r="O6" s="7" t="s">
        <v>95</v>
      </c>
      <c r="P6" s="7" t="s">
        <v>95</v>
      </c>
      <c r="Q6" s="7" t="s">
        <v>95</v>
      </c>
    </row>
    <row r="7" spans="1:17" ht="27.75" x14ac:dyDescent="0.45">
      <c r="A7" s="7" t="s">
        <v>3</v>
      </c>
      <c r="C7" s="7" t="s">
        <v>7</v>
      </c>
      <c r="E7" s="7" t="s">
        <v>127</v>
      </c>
      <c r="G7" s="7" t="s">
        <v>128</v>
      </c>
      <c r="I7" s="7" t="s">
        <v>130</v>
      </c>
      <c r="K7" s="7" t="s">
        <v>7</v>
      </c>
      <c r="M7" s="7" t="s">
        <v>127</v>
      </c>
      <c r="O7" s="7" t="s">
        <v>128</v>
      </c>
      <c r="Q7" s="7" t="s">
        <v>130</v>
      </c>
    </row>
    <row r="8" spans="1:17" x14ac:dyDescent="0.45">
      <c r="A8" s="1" t="s">
        <v>62</v>
      </c>
      <c r="C8" s="2">
        <v>160000</v>
      </c>
      <c r="E8" s="2">
        <v>17347726330</v>
      </c>
      <c r="G8" s="2">
        <v>10409443202</v>
      </c>
      <c r="I8" s="2">
        <v>6938283128</v>
      </c>
      <c r="K8" s="2">
        <v>160000</v>
      </c>
      <c r="M8" s="2">
        <v>17347726330</v>
      </c>
      <c r="O8" s="2">
        <v>10409443202</v>
      </c>
      <c r="Q8" s="2">
        <v>6938283128</v>
      </c>
    </row>
    <row r="9" spans="1:17" x14ac:dyDescent="0.45">
      <c r="A9" s="1" t="s">
        <v>57</v>
      </c>
      <c r="C9" s="2">
        <v>4100000</v>
      </c>
      <c r="E9" s="2">
        <v>30681902220</v>
      </c>
      <c r="G9" s="2">
        <v>28773771406</v>
      </c>
      <c r="I9" s="2">
        <v>1908130814</v>
      </c>
      <c r="K9" s="2">
        <v>10965710</v>
      </c>
      <c r="M9" s="2">
        <v>77941863568</v>
      </c>
      <c r="O9" s="2">
        <v>40473968572</v>
      </c>
      <c r="Q9" s="2">
        <v>37467894996</v>
      </c>
    </row>
    <row r="10" spans="1:17" x14ac:dyDescent="0.45">
      <c r="A10" s="1" t="s">
        <v>40</v>
      </c>
      <c r="C10" s="2">
        <v>737802</v>
      </c>
      <c r="E10" s="2">
        <v>6235877980</v>
      </c>
      <c r="G10" s="2">
        <v>6095947764</v>
      </c>
      <c r="I10" s="2">
        <v>139930216</v>
      </c>
      <c r="K10" s="2">
        <v>1567829</v>
      </c>
      <c r="M10" s="2">
        <v>13595666034</v>
      </c>
      <c r="O10" s="2">
        <v>10577931894</v>
      </c>
      <c r="Q10" s="2">
        <v>3017734140</v>
      </c>
    </row>
    <row r="11" spans="1:17" x14ac:dyDescent="0.45">
      <c r="A11" s="1" t="s">
        <v>32</v>
      </c>
      <c r="C11" s="2">
        <v>50000</v>
      </c>
      <c r="E11" s="2">
        <v>3138101003</v>
      </c>
      <c r="G11" s="2">
        <v>3590508344</v>
      </c>
      <c r="I11" s="2">
        <v>-452407341</v>
      </c>
      <c r="K11" s="2">
        <v>270000</v>
      </c>
      <c r="M11" s="2">
        <v>17331147010</v>
      </c>
      <c r="O11" s="2">
        <v>19388745071</v>
      </c>
      <c r="Q11" s="2">
        <v>-2057598061</v>
      </c>
    </row>
    <row r="12" spans="1:17" x14ac:dyDescent="0.45">
      <c r="A12" s="1" t="s">
        <v>60</v>
      </c>
      <c r="C12" s="2">
        <v>1013248</v>
      </c>
      <c r="E12" s="2">
        <v>6509018792</v>
      </c>
      <c r="G12" s="2">
        <v>4954931424</v>
      </c>
      <c r="I12" s="2">
        <v>1554087368</v>
      </c>
      <c r="K12" s="2">
        <v>2077092</v>
      </c>
      <c r="M12" s="2">
        <v>13294439884</v>
      </c>
      <c r="O12" s="2">
        <v>10157284710</v>
      </c>
      <c r="Q12" s="2">
        <v>3137155174</v>
      </c>
    </row>
    <row r="13" spans="1:17" x14ac:dyDescent="0.45">
      <c r="A13" s="1" t="s">
        <v>42</v>
      </c>
      <c r="C13" s="2">
        <v>979252</v>
      </c>
      <c r="E13" s="2">
        <v>6931098001</v>
      </c>
      <c r="G13" s="2">
        <v>7748466511</v>
      </c>
      <c r="I13" s="2">
        <v>-817368510</v>
      </c>
      <c r="K13" s="2">
        <v>979252</v>
      </c>
      <c r="M13" s="2">
        <v>6931098001</v>
      </c>
      <c r="O13" s="2">
        <v>5564917139</v>
      </c>
      <c r="Q13" s="2">
        <v>1366180862</v>
      </c>
    </row>
    <row r="14" spans="1:17" x14ac:dyDescent="0.45">
      <c r="A14" s="1" t="s">
        <v>33</v>
      </c>
      <c r="C14" s="2">
        <v>176762</v>
      </c>
      <c r="E14" s="2">
        <v>5538180092</v>
      </c>
      <c r="G14" s="2">
        <v>5032102634</v>
      </c>
      <c r="I14" s="2">
        <v>506077458</v>
      </c>
      <c r="K14" s="2">
        <v>332082</v>
      </c>
      <c r="M14" s="2">
        <v>10504231462</v>
      </c>
      <c r="O14" s="2">
        <v>12580272729</v>
      </c>
      <c r="Q14" s="2">
        <v>-2076041267</v>
      </c>
    </row>
    <row r="15" spans="1:17" x14ac:dyDescent="0.45">
      <c r="A15" s="1" t="s">
        <v>24</v>
      </c>
      <c r="C15" s="2">
        <v>296275</v>
      </c>
      <c r="E15" s="2">
        <v>53488907667</v>
      </c>
      <c r="G15" s="2">
        <v>49180586264</v>
      </c>
      <c r="I15" s="2">
        <v>4308321403</v>
      </c>
      <c r="K15" s="2">
        <v>299365</v>
      </c>
      <c r="M15" s="2">
        <v>54055006234</v>
      </c>
      <c r="O15" s="2">
        <v>42208870866</v>
      </c>
      <c r="Q15" s="2">
        <v>11846135368</v>
      </c>
    </row>
    <row r="16" spans="1:17" x14ac:dyDescent="0.45">
      <c r="A16" s="1" t="s">
        <v>131</v>
      </c>
      <c r="C16" s="2">
        <v>0</v>
      </c>
      <c r="E16" s="2">
        <v>0</v>
      </c>
      <c r="G16" s="2">
        <v>0</v>
      </c>
      <c r="I16" s="2">
        <v>0</v>
      </c>
      <c r="K16" s="2">
        <v>5009999</v>
      </c>
      <c r="M16" s="2">
        <v>6042963496</v>
      </c>
      <c r="O16" s="2">
        <v>8827618238</v>
      </c>
      <c r="Q16" s="2">
        <v>-2784654742</v>
      </c>
    </row>
    <row r="17" spans="1:17" x14ac:dyDescent="0.45">
      <c r="A17" s="1" t="s">
        <v>132</v>
      </c>
      <c r="C17" s="2">
        <v>0</v>
      </c>
      <c r="E17" s="2">
        <v>0</v>
      </c>
      <c r="G17" s="2">
        <v>0</v>
      </c>
      <c r="I17" s="2">
        <v>0</v>
      </c>
      <c r="K17" s="2">
        <v>8258064</v>
      </c>
      <c r="M17" s="2">
        <v>34062317908</v>
      </c>
      <c r="O17" s="2">
        <v>32420532200</v>
      </c>
      <c r="Q17" s="2">
        <v>1641785708</v>
      </c>
    </row>
    <row r="18" spans="1:17" x14ac:dyDescent="0.45">
      <c r="A18" s="1" t="s">
        <v>133</v>
      </c>
      <c r="C18" s="2">
        <v>0</v>
      </c>
      <c r="E18" s="2">
        <v>0</v>
      </c>
      <c r="G18" s="2">
        <v>0</v>
      </c>
      <c r="I18" s="2">
        <v>0</v>
      </c>
      <c r="K18" s="2">
        <v>625000</v>
      </c>
      <c r="M18" s="2">
        <v>13543931391</v>
      </c>
      <c r="O18" s="2">
        <v>7256583000</v>
      </c>
      <c r="Q18" s="2">
        <v>6287348391</v>
      </c>
    </row>
    <row r="19" spans="1:17" x14ac:dyDescent="0.45">
      <c r="A19" s="1" t="s">
        <v>54</v>
      </c>
      <c r="C19" s="2">
        <v>0</v>
      </c>
      <c r="E19" s="2">
        <v>0</v>
      </c>
      <c r="G19" s="2">
        <v>0</v>
      </c>
      <c r="I19" s="2">
        <v>0</v>
      </c>
      <c r="K19" s="2">
        <v>13677607</v>
      </c>
      <c r="M19" s="2">
        <v>53317849282</v>
      </c>
      <c r="O19" s="2">
        <v>53317848586</v>
      </c>
      <c r="Q19" s="2">
        <v>696</v>
      </c>
    </row>
    <row r="20" spans="1:17" x14ac:dyDescent="0.45">
      <c r="A20" s="1" t="s">
        <v>134</v>
      </c>
      <c r="C20" s="2">
        <v>0</v>
      </c>
      <c r="E20" s="2">
        <v>0</v>
      </c>
      <c r="G20" s="2">
        <v>0</v>
      </c>
      <c r="I20" s="2">
        <v>0</v>
      </c>
      <c r="K20" s="2">
        <v>2616585</v>
      </c>
      <c r="M20" s="2">
        <v>7583348102</v>
      </c>
      <c r="O20" s="2">
        <v>7583348102</v>
      </c>
      <c r="Q20" s="2">
        <v>0</v>
      </c>
    </row>
    <row r="21" spans="1:17" x14ac:dyDescent="0.45">
      <c r="A21" s="1" t="s">
        <v>23</v>
      </c>
      <c r="C21" s="2">
        <v>0</v>
      </c>
      <c r="E21" s="2">
        <v>0</v>
      </c>
      <c r="G21" s="2">
        <v>0</v>
      </c>
      <c r="I21" s="2">
        <v>0</v>
      </c>
      <c r="K21" s="2">
        <v>6114932</v>
      </c>
      <c r="M21" s="2">
        <v>91421364249</v>
      </c>
      <c r="O21" s="2">
        <v>68476100645</v>
      </c>
      <c r="Q21" s="2">
        <v>22945263604</v>
      </c>
    </row>
    <row r="22" spans="1:17" x14ac:dyDescent="0.45">
      <c r="A22" s="1" t="s">
        <v>135</v>
      </c>
      <c r="C22" s="2">
        <v>0</v>
      </c>
      <c r="E22" s="2">
        <v>0</v>
      </c>
      <c r="G22" s="2">
        <v>0</v>
      </c>
      <c r="I22" s="2">
        <v>0</v>
      </c>
      <c r="K22" s="2">
        <v>2000000</v>
      </c>
      <c r="M22" s="2">
        <v>32734998040</v>
      </c>
      <c r="O22" s="2">
        <v>26423971200</v>
      </c>
      <c r="Q22" s="2">
        <v>6311026840</v>
      </c>
    </row>
    <row r="23" spans="1:17" x14ac:dyDescent="0.45">
      <c r="A23" s="1" t="s">
        <v>136</v>
      </c>
      <c r="C23" s="2">
        <v>0</v>
      </c>
      <c r="E23" s="2">
        <v>0</v>
      </c>
      <c r="G23" s="2">
        <v>0</v>
      </c>
      <c r="I23" s="2">
        <v>0</v>
      </c>
      <c r="K23" s="2">
        <v>30000000</v>
      </c>
      <c r="M23" s="2">
        <v>53052448500</v>
      </c>
      <c r="O23" s="2">
        <v>48044544000</v>
      </c>
      <c r="Q23" s="2">
        <v>5007904500</v>
      </c>
    </row>
    <row r="24" spans="1:17" x14ac:dyDescent="0.45">
      <c r="A24" s="1" t="s">
        <v>116</v>
      </c>
      <c r="C24" s="2">
        <v>0</v>
      </c>
      <c r="E24" s="2">
        <v>0</v>
      </c>
      <c r="G24" s="2">
        <v>0</v>
      </c>
      <c r="I24" s="2">
        <v>0</v>
      </c>
      <c r="K24" s="2">
        <v>6300000</v>
      </c>
      <c r="M24" s="2">
        <v>19229940416</v>
      </c>
      <c r="O24" s="2">
        <v>20709003373</v>
      </c>
      <c r="Q24" s="2">
        <v>-1479062957</v>
      </c>
    </row>
    <row r="25" spans="1:17" x14ac:dyDescent="0.45">
      <c r="A25" s="1" t="s">
        <v>113</v>
      </c>
      <c r="C25" s="2">
        <v>0</v>
      </c>
      <c r="E25" s="2">
        <v>0</v>
      </c>
      <c r="G25" s="2">
        <v>0</v>
      </c>
      <c r="I25" s="2">
        <v>0</v>
      </c>
      <c r="K25" s="2">
        <v>250000</v>
      </c>
      <c r="M25" s="2">
        <v>7941347541</v>
      </c>
      <c r="O25" s="2">
        <v>10130780356</v>
      </c>
      <c r="Q25" s="2">
        <v>-2189432815</v>
      </c>
    </row>
    <row r="26" spans="1:17" x14ac:dyDescent="0.45">
      <c r="A26" s="1" t="s">
        <v>59</v>
      </c>
      <c r="C26" s="2">
        <v>0</v>
      </c>
      <c r="E26" s="2">
        <v>0</v>
      </c>
      <c r="G26" s="2">
        <v>0</v>
      </c>
      <c r="I26" s="2">
        <v>0</v>
      </c>
      <c r="K26" s="2">
        <v>230000</v>
      </c>
      <c r="M26" s="2">
        <v>10183621960</v>
      </c>
      <c r="O26" s="2">
        <v>-1364928402</v>
      </c>
      <c r="Q26" s="2">
        <v>11548550362</v>
      </c>
    </row>
    <row r="27" spans="1:17" x14ac:dyDescent="0.45">
      <c r="A27" s="1" t="s">
        <v>137</v>
      </c>
      <c r="C27" s="2">
        <v>0</v>
      </c>
      <c r="E27" s="2">
        <v>0</v>
      </c>
      <c r="G27" s="2">
        <v>0</v>
      </c>
      <c r="I27" s="2">
        <v>0</v>
      </c>
      <c r="K27" s="2">
        <v>1475977</v>
      </c>
      <c r="M27" s="2">
        <v>48624551014</v>
      </c>
      <c r="O27" s="2">
        <v>42771521464</v>
      </c>
      <c r="Q27" s="2">
        <v>5853029550</v>
      </c>
    </row>
    <row r="28" spans="1:17" x14ac:dyDescent="0.45">
      <c r="A28" s="1" t="s">
        <v>45</v>
      </c>
      <c r="C28" s="2">
        <v>0</v>
      </c>
      <c r="E28" s="2">
        <v>0</v>
      </c>
      <c r="G28" s="2">
        <v>0</v>
      </c>
      <c r="I28" s="2">
        <v>0</v>
      </c>
      <c r="K28" s="2">
        <v>2024060</v>
      </c>
      <c r="M28" s="2">
        <v>58755840186</v>
      </c>
      <c r="O28" s="2">
        <v>42640297088</v>
      </c>
      <c r="Q28" s="2">
        <v>16115543098</v>
      </c>
    </row>
    <row r="29" spans="1:17" x14ac:dyDescent="0.45">
      <c r="A29" s="1" t="s">
        <v>138</v>
      </c>
      <c r="C29" s="2">
        <v>0</v>
      </c>
      <c r="E29" s="2">
        <v>0</v>
      </c>
      <c r="G29" s="2">
        <v>0</v>
      </c>
      <c r="I29" s="2">
        <v>0</v>
      </c>
      <c r="K29" s="2">
        <v>9570714</v>
      </c>
      <c r="M29" s="2">
        <v>72147560818</v>
      </c>
      <c r="O29" s="2">
        <v>55529436392</v>
      </c>
      <c r="Q29" s="2">
        <v>16618124426</v>
      </c>
    </row>
    <row r="30" spans="1:17" x14ac:dyDescent="0.45">
      <c r="A30" s="1" t="s">
        <v>139</v>
      </c>
      <c r="C30" s="2">
        <v>0</v>
      </c>
      <c r="E30" s="2">
        <v>0</v>
      </c>
      <c r="G30" s="2">
        <v>0</v>
      </c>
      <c r="I30" s="2">
        <v>0</v>
      </c>
      <c r="K30" s="2">
        <v>5400000</v>
      </c>
      <c r="M30" s="2">
        <v>101444695679</v>
      </c>
      <c r="O30" s="2">
        <v>74548342170</v>
      </c>
      <c r="Q30" s="2">
        <v>26896353509</v>
      </c>
    </row>
    <row r="31" spans="1:17" x14ac:dyDescent="0.45">
      <c r="A31" s="1" t="s">
        <v>140</v>
      </c>
      <c r="C31" s="2">
        <v>0</v>
      </c>
      <c r="E31" s="2">
        <v>0</v>
      </c>
      <c r="G31" s="2">
        <v>0</v>
      </c>
      <c r="I31" s="2">
        <v>0</v>
      </c>
      <c r="K31" s="2">
        <v>70247</v>
      </c>
      <c r="M31" s="2">
        <v>153204900</v>
      </c>
      <c r="O31" s="2">
        <v>70374621</v>
      </c>
      <c r="Q31" s="2">
        <v>82830279</v>
      </c>
    </row>
    <row r="32" spans="1:17" x14ac:dyDescent="0.45">
      <c r="A32" s="1" t="s">
        <v>141</v>
      </c>
      <c r="C32" s="2">
        <v>0</v>
      </c>
      <c r="E32" s="2">
        <v>0</v>
      </c>
      <c r="G32" s="2">
        <v>0</v>
      </c>
      <c r="I32" s="2">
        <v>0</v>
      </c>
      <c r="K32" s="2">
        <v>4500000</v>
      </c>
      <c r="M32" s="2">
        <v>57343762831</v>
      </c>
      <c r="O32" s="2">
        <v>49544946000</v>
      </c>
      <c r="Q32" s="2">
        <v>7798816831</v>
      </c>
    </row>
    <row r="33" spans="1:17" x14ac:dyDescent="0.45">
      <c r="A33" s="1" t="s">
        <v>55</v>
      </c>
      <c r="C33" s="2">
        <v>0</v>
      </c>
      <c r="E33" s="2">
        <v>0</v>
      </c>
      <c r="G33" s="2">
        <v>0</v>
      </c>
      <c r="I33" s="2">
        <v>0</v>
      </c>
      <c r="K33" s="2">
        <v>2500000</v>
      </c>
      <c r="M33" s="2">
        <v>49205475000</v>
      </c>
      <c r="O33" s="2">
        <v>1101752040</v>
      </c>
      <c r="Q33" s="2">
        <v>48103722960</v>
      </c>
    </row>
    <row r="34" spans="1:17" x14ac:dyDescent="0.45">
      <c r="A34" s="1" t="s">
        <v>142</v>
      </c>
      <c r="C34" s="2">
        <v>0</v>
      </c>
      <c r="E34" s="2">
        <v>0</v>
      </c>
      <c r="G34" s="2">
        <v>0</v>
      </c>
      <c r="I34" s="2">
        <v>0</v>
      </c>
      <c r="K34" s="2">
        <v>1100000</v>
      </c>
      <c r="M34" s="2">
        <v>33733087135</v>
      </c>
      <c r="O34" s="2">
        <v>23120974800</v>
      </c>
      <c r="Q34" s="2">
        <v>10612112335</v>
      </c>
    </row>
    <row r="35" spans="1:17" x14ac:dyDescent="0.45">
      <c r="A35" s="1" t="s">
        <v>27</v>
      </c>
      <c r="C35" s="2">
        <v>0</v>
      </c>
      <c r="E35" s="2">
        <v>0</v>
      </c>
      <c r="G35" s="2">
        <v>0</v>
      </c>
      <c r="I35" s="2">
        <v>0</v>
      </c>
      <c r="K35" s="2">
        <v>1800000</v>
      </c>
      <c r="M35" s="2">
        <v>10234738967</v>
      </c>
      <c r="O35" s="2">
        <v>9368498876</v>
      </c>
      <c r="Q35" s="2">
        <v>866240091</v>
      </c>
    </row>
    <row r="36" spans="1:17" x14ac:dyDescent="0.45">
      <c r="A36" s="1" t="s">
        <v>16</v>
      </c>
      <c r="C36" s="2">
        <v>0</v>
      </c>
      <c r="E36" s="2">
        <v>0</v>
      </c>
      <c r="G36" s="2">
        <v>0</v>
      </c>
      <c r="I36" s="2">
        <v>0</v>
      </c>
      <c r="K36" s="2">
        <v>33849255</v>
      </c>
      <c r="M36" s="2">
        <v>91163686876</v>
      </c>
      <c r="O36" s="2">
        <v>91163687439</v>
      </c>
      <c r="Q36" s="2">
        <v>-562</v>
      </c>
    </row>
    <row r="37" spans="1:17" x14ac:dyDescent="0.45">
      <c r="A37" s="1" t="s">
        <v>38</v>
      </c>
      <c r="C37" s="2">
        <v>0</v>
      </c>
      <c r="E37" s="2">
        <v>0</v>
      </c>
      <c r="G37" s="2">
        <v>0</v>
      </c>
      <c r="I37" s="2">
        <v>0</v>
      </c>
      <c r="K37" s="2">
        <v>5000000</v>
      </c>
      <c r="M37" s="2">
        <v>37214900794</v>
      </c>
      <c r="O37" s="2">
        <v>-27085249344</v>
      </c>
      <c r="Q37" s="2">
        <v>64300150138</v>
      </c>
    </row>
    <row r="38" spans="1:17" x14ac:dyDescent="0.45">
      <c r="A38" s="1" t="s">
        <v>143</v>
      </c>
      <c r="C38" s="2">
        <v>0</v>
      </c>
      <c r="E38" s="2">
        <v>0</v>
      </c>
      <c r="G38" s="2">
        <v>0</v>
      </c>
      <c r="I38" s="2">
        <v>0</v>
      </c>
      <c r="K38" s="2">
        <v>4234355</v>
      </c>
      <c r="M38" s="2">
        <v>79049160457</v>
      </c>
      <c r="O38" s="2">
        <v>51506738719</v>
      </c>
      <c r="Q38" s="2">
        <v>27542421738</v>
      </c>
    </row>
    <row r="39" spans="1:17" x14ac:dyDescent="0.45">
      <c r="A39" s="1" t="s">
        <v>144</v>
      </c>
      <c r="C39" s="2">
        <v>0</v>
      </c>
      <c r="E39" s="2">
        <v>0</v>
      </c>
      <c r="G39" s="2">
        <v>0</v>
      </c>
      <c r="I39" s="2">
        <v>0</v>
      </c>
      <c r="K39" s="2">
        <v>271500</v>
      </c>
      <c r="M39" s="2">
        <v>6785175953</v>
      </c>
      <c r="O39" s="2">
        <v>6047922088</v>
      </c>
      <c r="Q39" s="2">
        <v>737253865</v>
      </c>
    </row>
    <row r="40" spans="1:17" x14ac:dyDescent="0.45">
      <c r="A40" s="1" t="s">
        <v>31</v>
      </c>
      <c r="C40" s="2">
        <v>0</v>
      </c>
      <c r="E40" s="2">
        <v>0</v>
      </c>
      <c r="G40" s="2">
        <v>0</v>
      </c>
      <c r="I40" s="2">
        <v>0</v>
      </c>
      <c r="K40" s="2">
        <v>1</v>
      </c>
      <c r="M40" s="2">
        <v>1</v>
      </c>
      <c r="O40" s="2">
        <v>4268</v>
      </c>
      <c r="Q40" s="2">
        <v>-4267</v>
      </c>
    </row>
    <row r="41" spans="1:17" x14ac:dyDescent="0.45">
      <c r="A41" s="1" t="s">
        <v>145</v>
      </c>
      <c r="C41" s="2">
        <v>0</v>
      </c>
      <c r="E41" s="2">
        <v>0</v>
      </c>
      <c r="G41" s="2">
        <v>0</v>
      </c>
      <c r="I41" s="2">
        <v>0</v>
      </c>
      <c r="K41" s="2">
        <v>15100000</v>
      </c>
      <c r="M41" s="2">
        <v>28739071352</v>
      </c>
      <c r="O41" s="2">
        <v>28739071352</v>
      </c>
      <c r="Q41" s="2">
        <v>0</v>
      </c>
    </row>
    <row r="42" spans="1:17" x14ac:dyDescent="0.45">
      <c r="A42" s="1" t="s">
        <v>112</v>
      </c>
      <c r="C42" s="2">
        <v>0</v>
      </c>
      <c r="E42" s="2">
        <v>0</v>
      </c>
      <c r="G42" s="2">
        <v>0</v>
      </c>
      <c r="I42" s="2">
        <v>0</v>
      </c>
      <c r="K42" s="2">
        <v>1</v>
      </c>
      <c r="M42" s="2">
        <v>1</v>
      </c>
      <c r="O42" s="2">
        <v>5547</v>
      </c>
      <c r="Q42" s="2">
        <v>-5546</v>
      </c>
    </row>
    <row r="43" spans="1:17" x14ac:dyDescent="0.45">
      <c r="A43" s="1" t="s">
        <v>146</v>
      </c>
      <c r="C43" s="2">
        <v>0</v>
      </c>
      <c r="E43" s="2">
        <v>0</v>
      </c>
      <c r="G43" s="2">
        <v>0</v>
      </c>
      <c r="I43" s="2">
        <v>0</v>
      </c>
      <c r="K43" s="2">
        <v>885000</v>
      </c>
      <c r="M43" s="2">
        <v>7032804498</v>
      </c>
      <c r="O43" s="2">
        <v>3576994963</v>
      </c>
      <c r="Q43" s="2">
        <v>3455809535</v>
      </c>
    </row>
    <row r="44" spans="1:17" x14ac:dyDescent="0.45">
      <c r="A44" s="1" t="s">
        <v>140</v>
      </c>
      <c r="C44" s="2">
        <v>0</v>
      </c>
      <c r="E44" s="2">
        <v>0</v>
      </c>
      <c r="G44" s="2">
        <v>0</v>
      </c>
      <c r="I44" s="2">
        <v>0</v>
      </c>
      <c r="K44" s="2">
        <v>70247</v>
      </c>
      <c r="M44" s="2">
        <v>69892442</v>
      </c>
      <c r="O44" s="2">
        <v>70310785</v>
      </c>
      <c r="Q44" s="2">
        <v>-418343</v>
      </c>
    </row>
    <row r="45" spans="1:17" x14ac:dyDescent="0.45">
      <c r="A45" s="1" t="s">
        <v>48</v>
      </c>
      <c r="C45" s="2">
        <v>0</v>
      </c>
      <c r="E45" s="2">
        <v>0</v>
      </c>
      <c r="G45" s="2">
        <v>0</v>
      </c>
      <c r="I45" s="2">
        <v>0</v>
      </c>
      <c r="K45" s="2">
        <v>3200000</v>
      </c>
      <c r="M45" s="2">
        <v>29901024000</v>
      </c>
      <c r="O45" s="2">
        <v>11671991424</v>
      </c>
      <c r="Q45" s="2">
        <v>18229032576</v>
      </c>
    </row>
    <row r="46" spans="1:17" x14ac:dyDescent="0.45">
      <c r="A46" s="1" t="s">
        <v>126</v>
      </c>
      <c r="C46" s="2">
        <v>0</v>
      </c>
      <c r="E46" s="2">
        <v>0</v>
      </c>
      <c r="G46" s="2">
        <v>0</v>
      </c>
      <c r="I46" s="2">
        <v>0</v>
      </c>
      <c r="K46" s="2">
        <v>1000000</v>
      </c>
      <c r="M46" s="2">
        <v>5388302515</v>
      </c>
      <c r="O46" s="2">
        <v>7188243400</v>
      </c>
      <c r="Q46" s="2">
        <v>-1799940885</v>
      </c>
    </row>
    <row r="47" spans="1:17" x14ac:dyDescent="0.45">
      <c r="A47" s="1" t="s">
        <v>29</v>
      </c>
      <c r="C47" s="2">
        <v>0</v>
      </c>
      <c r="E47" s="2">
        <v>0</v>
      </c>
      <c r="G47" s="2">
        <v>0</v>
      </c>
      <c r="I47" s="2">
        <v>0</v>
      </c>
      <c r="K47" s="2">
        <v>12274501</v>
      </c>
      <c r="M47" s="2">
        <v>29505051383</v>
      </c>
      <c r="O47" s="2">
        <v>33364388591</v>
      </c>
      <c r="Q47" s="2">
        <v>-3859337208</v>
      </c>
    </row>
    <row r="48" spans="1:17" x14ac:dyDescent="0.45">
      <c r="A48" s="1" t="s">
        <v>147</v>
      </c>
      <c r="C48" s="2">
        <v>0</v>
      </c>
      <c r="E48" s="2">
        <v>0</v>
      </c>
      <c r="G48" s="2">
        <v>0</v>
      </c>
      <c r="I48" s="2">
        <v>0</v>
      </c>
      <c r="K48" s="2">
        <v>258936</v>
      </c>
      <c r="M48" s="2">
        <v>3349067933</v>
      </c>
      <c r="O48" s="2">
        <v>4403976611</v>
      </c>
      <c r="Q48" s="2">
        <v>-1054908679</v>
      </c>
    </row>
    <row r="49" spans="3:17" ht="19.5" thickBot="1" x14ac:dyDescent="0.5">
      <c r="C49" s="4">
        <f>SUM(C8:C48)</f>
        <v>7513339</v>
      </c>
      <c r="E49" s="4">
        <f>SUM(E8:E48)</f>
        <v>129870812085</v>
      </c>
      <c r="G49" s="4">
        <f>SUM(G8:G48)</f>
        <v>115785757549</v>
      </c>
      <c r="I49" s="4">
        <f>SUM(I8:I48)</f>
        <v>14085054536</v>
      </c>
      <c r="K49" s="4">
        <f>SUM(K8:K48)</f>
        <v>196318311</v>
      </c>
      <c r="M49" s="4">
        <f>SUM(M8:M48)</f>
        <v>1289956364143</v>
      </c>
      <c r="O49" s="4">
        <f>SUM(O8:O48)</f>
        <v>942531064775</v>
      </c>
      <c r="Q49" s="4">
        <f>SUM(Q8:Q48)</f>
        <v>347425299368</v>
      </c>
    </row>
    <row r="50" spans="3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0"/>
  <sheetViews>
    <sheetView rightToLeft="1" view="pageBreakPreview" zoomScale="60" zoomScaleNormal="85" workbookViewId="0">
      <selection activeCell="H15" sqref="H15:K15"/>
    </sheetView>
  </sheetViews>
  <sheetFormatPr defaultRowHeight="18.75" x14ac:dyDescent="0.45"/>
  <cols>
    <col min="1" max="1" width="26.5703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3.28515625" style="1" bestFit="1" customWidth="1"/>
    <col min="22" max="22" width="1" style="1" customWidth="1"/>
    <col min="23" max="23" width="26.5703125" style="1" bestFit="1" customWidth="1"/>
    <col min="24" max="24" width="16.5703125" style="2" bestFit="1" customWidth="1"/>
    <col min="25" max="16384" width="9.140625" style="1"/>
  </cols>
  <sheetData>
    <row r="2" spans="1:23" ht="27.75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3" ht="27.75" x14ac:dyDescent="0.45">
      <c r="A3" s="10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3" ht="27.75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3" ht="27.75" x14ac:dyDescent="0.45">
      <c r="A6" s="6" t="s">
        <v>3</v>
      </c>
      <c r="C6" s="7" t="s">
        <v>94</v>
      </c>
      <c r="D6" s="7" t="s">
        <v>94</v>
      </c>
      <c r="E6" s="7" t="s">
        <v>94</v>
      </c>
      <c r="F6" s="7" t="s">
        <v>94</v>
      </c>
      <c r="G6" s="7" t="s">
        <v>94</v>
      </c>
      <c r="H6" s="7" t="s">
        <v>94</v>
      </c>
      <c r="I6" s="7" t="s">
        <v>94</v>
      </c>
      <c r="J6" s="7" t="s">
        <v>94</v>
      </c>
      <c r="K6" s="7" t="s">
        <v>94</v>
      </c>
      <c r="M6" s="7" t="s">
        <v>95</v>
      </c>
      <c r="N6" s="7" t="s">
        <v>95</v>
      </c>
      <c r="O6" s="7" t="s">
        <v>95</v>
      </c>
      <c r="P6" s="7" t="s">
        <v>95</v>
      </c>
      <c r="Q6" s="7" t="s">
        <v>95</v>
      </c>
      <c r="R6" s="7" t="s">
        <v>95</v>
      </c>
      <c r="S6" s="7" t="s">
        <v>95</v>
      </c>
      <c r="T6" s="7" t="s">
        <v>95</v>
      </c>
      <c r="U6" s="7" t="s">
        <v>95</v>
      </c>
    </row>
    <row r="7" spans="1:23" ht="27.75" x14ac:dyDescent="0.45">
      <c r="A7" s="7" t="s">
        <v>3</v>
      </c>
      <c r="C7" s="7" t="s">
        <v>148</v>
      </c>
      <c r="E7" s="7" t="s">
        <v>149</v>
      </c>
      <c r="G7" s="7" t="s">
        <v>150</v>
      </c>
      <c r="I7" s="7" t="s">
        <v>71</v>
      </c>
      <c r="K7" s="7" t="s">
        <v>151</v>
      </c>
      <c r="M7" s="7" t="s">
        <v>148</v>
      </c>
      <c r="O7" s="7" t="s">
        <v>149</v>
      </c>
      <c r="Q7" s="7" t="s">
        <v>150</v>
      </c>
      <c r="S7" s="7" t="s">
        <v>71</v>
      </c>
      <c r="U7" s="7" t="s">
        <v>151</v>
      </c>
    </row>
    <row r="8" spans="1:23" x14ac:dyDescent="0.45">
      <c r="A8" s="1" t="s">
        <v>62</v>
      </c>
      <c r="C8" s="2">
        <v>0</v>
      </c>
      <c r="E8" s="2">
        <v>785330552</v>
      </c>
      <c r="G8" s="2">
        <v>6938283128</v>
      </c>
      <c r="I8" s="2">
        <f>C8+E8-G8</f>
        <v>-6152952576</v>
      </c>
      <c r="K8" s="3">
        <v>-0.4375</v>
      </c>
      <c r="M8" s="2">
        <v>0</v>
      </c>
      <c r="O8" s="2">
        <v>785330552</v>
      </c>
      <c r="Q8" s="2">
        <v>6938283128</v>
      </c>
      <c r="S8" s="2">
        <f>M8+O8-Q8</f>
        <v>-6152952576</v>
      </c>
      <c r="U8" s="3">
        <v>4.1000000000000002E-2</v>
      </c>
      <c r="W8" s="2"/>
    </row>
    <row r="9" spans="1:23" x14ac:dyDescent="0.45">
      <c r="A9" s="1" t="s">
        <v>57</v>
      </c>
      <c r="C9" s="2">
        <v>0</v>
      </c>
      <c r="E9" s="2">
        <v>-5993127344</v>
      </c>
      <c r="G9" s="2">
        <v>1908130814</v>
      </c>
      <c r="I9" s="2">
        <f t="shared" ref="I9:I70" si="0">C9+E9-G9</f>
        <v>-7901258158</v>
      </c>
      <c r="K9" s="3">
        <v>0.23139999999999999</v>
      </c>
      <c r="M9" s="2">
        <v>10063540800</v>
      </c>
      <c r="O9" s="2">
        <v>3677984760</v>
      </c>
      <c r="Q9" s="2">
        <v>37467894996</v>
      </c>
      <c r="S9" s="2">
        <f t="shared" ref="S9:S72" si="1">M9+O9-Q9</f>
        <v>-23726369436</v>
      </c>
      <c r="U9" s="3">
        <v>0.46510000000000001</v>
      </c>
      <c r="W9" s="2"/>
    </row>
    <row r="10" spans="1:23" x14ac:dyDescent="0.45">
      <c r="A10" s="1" t="s">
        <v>40</v>
      </c>
      <c r="C10" s="2">
        <v>0</v>
      </c>
      <c r="E10" s="2">
        <v>-783457529</v>
      </c>
      <c r="G10" s="2">
        <v>139930216</v>
      </c>
      <c r="I10" s="2">
        <f t="shared" si="0"/>
        <v>-923387745</v>
      </c>
      <c r="K10" s="3">
        <v>-7.9000000000000008E-3</v>
      </c>
      <c r="M10" s="2">
        <v>0</v>
      </c>
      <c r="O10" s="2">
        <v>0</v>
      </c>
      <c r="Q10" s="2">
        <v>3017734140</v>
      </c>
      <c r="S10" s="2">
        <f t="shared" si="1"/>
        <v>-3017734140</v>
      </c>
      <c r="U10" s="3">
        <v>1.6E-2</v>
      </c>
      <c r="W10" s="2"/>
    </row>
    <row r="11" spans="1:23" x14ac:dyDescent="0.45">
      <c r="A11" s="1" t="s">
        <v>32</v>
      </c>
      <c r="C11" s="2">
        <v>0</v>
      </c>
      <c r="E11" s="2">
        <v>451795469</v>
      </c>
      <c r="G11" s="2">
        <v>-452407341</v>
      </c>
      <c r="I11" s="2">
        <f t="shared" si="0"/>
        <v>904202810</v>
      </c>
      <c r="K11" s="3">
        <v>2.5600000000000001E-2</v>
      </c>
      <c r="M11" s="2">
        <v>0</v>
      </c>
      <c r="O11" s="2">
        <v>0</v>
      </c>
      <c r="Q11" s="2">
        <v>-2057598061</v>
      </c>
      <c r="S11" s="2">
        <f t="shared" si="1"/>
        <v>2057598061</v>
      </c>
      <c r="U11" s="3">
        <v>-1.09E-2</v>
      </c>
      <c r="W11" s="2"/>
    </row>
    <row r="12" spans="1:23" x14ac:dyDescent="0.45">
      <c r="A12" s="1" t="s">
        <v>60</v>
      </c>
      <c r="C12" s="2">
        <v>0</v>
      </c>
      <c r="E12" s="2">
        <v>343638763</v>
      </c>
      <c r="G12" s="2">
        <v>1554087368</v>
      </c>
      <c r="I12" s="2">
        <f t="shared" si="0"/>
        <v>-1210448605</v>
      </c>
      <c r="K12" s="3">
        <v>-0.1075</v>
      </c>
      <c r="M12" s="2">
        <v>0</v>
      </c>
      <c r="O12" s="2">
        <v>12435920703</v>
      </c>
      <c r="Q12" s="2">
        <v>3137155174</v>
      </c>
      <c r="S12" s="2">
        <f t="shared" si="1"/>
        <v>9298765529</v>
      </c>
      <c r="U12" s="3">
        <v>8.2600000000000007E-2</v>
      </c>
      <c r="W12" s="2"/>
    </row>
    <row r="13" spans="1:23" x14ac:dyDescent="0.45">
      <c r="A13" s="1" t="s">
        <v>42</v>
      </c>
      <c r="C13" s="2">
        <v>0</v>
      </c>
      <c r="E13" s="2">
        <v>668982294</v>
      </c>
      <c r="G13" s="2">
        <v>-817368510</v>
      </c>
      <c r="I13" s="2">
        <f t="shared" si="0"/>
        <v>1486350804</v>
      </c>
      <c r="K13" s="3">
        <v>8.3999999999999995E-3</v>
      </c>
      <c r="M13" s="2">
        <v>0</v>
      </c>
      <c r="O13" s="2">
        <v>-944347580</v>
      </c>
      <c r="Q13" s="2">
        <v>1366180862</v>
      </c>
      <c r="S13" s="2">
        <f t="shared" si="1"/>
        <v>-2310528442</v>
      </c>
      <c r="U13" s="3">
        <v>1.38E-2</v>
      </c>
      <c r="W13" s="2"/>
    </row>
    <row r="14" spans="1:23" x14ac:dyDescent="0.45">
      <c r="A14" s="1" t="s">
        <v>33</v>
      </c>
      <c r="C14" s="2">
        <v>0</v>
      </c>
      <c r="E14" s="2">
        <v>-1301360597</v>
      </c>
      <c r="G14" s="2">
        <v>506077458</v>
      </c>
      <c r="I14" s="2">
        <f t="shared" si="0"/>
        <v>-1807438055</v>
      </c>
      <c r="K14" s="3">
        <v>4.5100000000000001E-2</v>
      </c>
      <c r="M14" s="2">
        <v>0</v>
      </c>
      <c r="O14" s="2">
        <v>5353398524</v>
      </c>
      <c r="Q14" s="2">
        <v>-2076041267</v>
      </c>
      <c r="S14" s="2">
        <f t="shared" si="1"/>
        <v>7429439791</v>
      </c>
      <c r="U14" s="3">
        <v>8.0000000000000004E-4</v>
      </c>
      <c r="W14" s="2"/>
    </row>
    <row r="15" spans="1:23" x14ac:dyDescent="0.45">
      <c r="A15" s="1" t="s">
        <v>24</v>
      </c>
      <c r="C15" s="2">
        <v>0</v>
      </c>
      <c r="E15" s="2">
        <v>-5005813094</v>
      </c>
      <c r="G15" s="2">
        <v>4308321403</v>
      </c>
      <c r="I15" s="2">
        <f t="shared" si="0"/>
        <v>-9314134497</v>
      </c>
      <c r="K15" s="3">
        <v>3.95E-2</v>
      </c>
      <c r="M15" s="2">
        <v>0</v>
      </c>
      <c r="O15" s="2">
        <v>8673023</v>
      </c>
      <c r="Q15" s="2">
        <v>11846135368</v>
      </c>
      <c r="S15" s="2">
        <f t="shared" si="1"/>
        <v>-11837462345</v>
      </c>
      <c r="U15" s="3">
        <v>0.1026</v>
      </c>
      <c r="W15" s="2"/>
    </row>
    <row r="16" spans="1:23" x14ac:dyDescent="0.45">
      <c r="A16" s="1" t="s">
        <v>131</v>
      </c>
      <c r="C16" s="2">
        <v>0</v>
      </c>
      <c r="E16" s="2">
        <v>0</v>
      </c>
      <c r="G16" s="2">
        <v>0</v>
      </c>
      <c r="I16" s="2">
        <f t="shared" si="0"/>
        <v>0</v>
      </c>
      <c r="K16" s="3">
        <v>0</v>
      </c>
      <c r="M16" s="2">
        <v>0</v>
      </c>
      <c r="O16" s="2">
        <v>0</v>
      </c>
      <c r="Q16" s="2">
        <v>-2784654742</v>
      </c>
      <c r="S16" s="2">
        <f t="shared" si="1"/>
        <v>2784654742</v>
      </c>
      <c r="U16" s="3">
        <v>-1.4800000000000001E-2</v>
      </c>
      <c r="W16" s="2"/>
    </row>
    <row r="17" spans="1:24" x14ac:dyDescent="0.45">
      <c r="A17" s="1" t="s">
        <v>132</v>
      </c>
      <c r="C17" s="2">
        <v>0</v>
      </c>
      <c r="E17" s="2">
        <v>0</v>
      </c>
      <c r="G17" s="2">
        <v>0</v>
      </c>
      <c r="I17" s="2">
        <f t="shared" si="0"/>
        <v>0</v>
      </c>
      <c r="K17" s="3">
        <v>0</v>
      </c>
      <c r="M17" s="2">
        <v>0</v>
      </c>
      <c r="O17" s="2">
        <v>0</v>
      </c>
      <c r="Q17" s="2">
        <v>1641785708</v>
      </c>
      <c r="S17" s="2">
        <f t="shared" si="1"/>
        <v>-1641785708</v>
      </c>
      <c r="U17" s="3">
        <v>8.6999999999999994E-3</v>
      </c>
      <c r="W17" s="2"/>
    </row>
    <row r="18" spans="1:24" x14ac:dyDescent="0.45">
      <c r="A18" s="1" t="s">
        <v>133</v>
      </c>
      <c r="C18" s="2">
        <v>0</v>
      </c>
      <c r="E18" s="2">
        <v>0</v>
      </c>
      <c r="G18" s="2">
        <v>0</v>
      </c>
      <c r="I18" s="2">
        <f t="shared" si="0"/>
        <v>0</v>
      </c>
      <c r="K18" s="3">
        <v>0</v>
      </c>
      <c r="M18" s="2">
        <v>0</v>
      </c>
      <c r="O18" s="2">
        <v>0</v>
      </c>
      <c r="Q18" s="2">
        <v>6287348391</v>
      </c>
      <c r="S18" s="2">
        <f t="shared" si="1"/>
        <v>-6287348391</v>
      </c>
      <c r="U18" s="3">
        <v>3.3300000000000003E-2</v>
      </c>
      <c r="W18" s="2"/>
    </row>
    <row r="19" spans="1:24" x14ac:dyDescent="0.45">
      <c r="A19" s="1" t="s">
        <v>54</v>
      </c>
      <c r="C19" s="2">
        <v>0</v>
      </c>
      <c r="E19" s="2">
        <v>-244732055</v>
      </c>
      <c r="G19" s="2">
        <v>0</v>
      </c>
      <c r="I19" s="2">
        <f t="shared" si="0"/>
        <v>-244732055</v>
      </c>
      <c r="K19" s="3">
        <v>0</v>
      </c>
      <c r="M19" s="2">
        <v>6083562100</v>
      </c>
      <c r="O19" s="2">
        <v>-5394674933</v>
      </c>
      <c r="Q19" s="2">
        <v>696</v>
      </c>
      <c r="S19" s="2">
        <f t="shared" si="1"/>
        <v>688886471</v>
      </c>
      <c r="U19" s="3">
        <v>3.9899999999999998E-2</v>
      </c>
      <c r="W19" s="2"/>
    </row>
    <row r="20" spans="1:24" x14ac:dyDescent="0.45">
      <c r="A20" s="1" t="s">
        <v>23</v>
      </c>
      <c r="C20" s="2">
        <v>0</v>
      </c>
      <c r="E20" s="2">
        <v>609932408</v>
      </c>
      <c r="G20" s="2">
        <v>0</v>
      </c>
      <c r="I20" s="2">
        <f t="shared" si="0"/>
        <v>609932408</v>
      </c>
      <c r="K20" s="3">
        <v>-3.4599999999999999E-2</v>
      </c>
      <c r="M20" s="2">
        <v>0</v>
      </c>
      <c r="O20" s="2">
        <v>5167791725</v>
      </c>
      <c r="Q20" s="2">
        <v>22945263604</v>
      </c>
      <c r="S20" s="2">
        <f t="shared" si="1"/>
        <v>-17777471879</v>
      </c>
      <c r="U20" s="3">
        <v>0.28399999999999997</v>
      </c>
      <c r="W20" s="2"/>
      <c r="X20" s="1"/>
    </row>
    <row r="21" spans="1:24" x14ac:dyDescent="0.45">
      <c r="A21" s="1" t="s">
        <v>135</v>
      </c>
      <c r="C21" s="2">
        <v>0</v>
      </c>
      <c r="E21" s="2">
        <v>0</v>
      </c>
      <c r="G21" s="2">
        <v>0</v>
      </c>
      <c r="I21" s="2">
        <f t="shared" si="0"/>
        <v>0</v>
      </c>
      <c r="K21" s="3">
        <v>0</v>
      </c>
      <c r="M21" s="2">
        <v>0</v>
      </c>
      <c r="O21" s="2">
        <v>0</v>
      </c>
      <c r="Q21" s="2">
        <v>6311026840</v>
      </c>
      <c r="S21" s="2">
        <f t="shared" si="1"/>
        <v>-6311026840</v>
      </c>
      <c r="U21" s="3">
        <v>3.3500000000000002E-2</v>
      </c>
      <c r="W21" s="2"/>
      <c r="X21" s="1"/>
    </row>
    <row r="22" spans="1:24" x14ac:dyDescent="0.45">
      <c r="A22" s="1" t="s">
        <v>136</v>
      </c>
      <c r="C22" s="2">
        <v>0</v>
      </c>
      <c r="E22" s="2">
        <v>0</v>
      </c>
      <c r="G22" s="2">
        <v>0</v>
      </c>
      <c r="I22" s="2">
        <f t="shared" si="0"/>
        <v>0</v>
      </c>
      <c r="K22" s="3">
        <v>0</v>
      </c>
      <c r="M22" s="2">
        <v>0</v>
      </c>
      <c r="O22" s="2">
        <v>0</v>
      </c>
      <c r="Q22" s="2">
        <v>5007904500</v>
      </c>
      <c r="S22" s="2">
        <f t="shared" si="1"/>
        <v>-5007904500</v>
      </c>
      <c r="U22" s="3">
        <v>2.6599999999999999E-2</v>
      </c>
      <c r="W22" s="2"/>
      <c r="X22" s="1"/>
    </row>
    <row r="23" spans="1:24" x14ac:dyDescent="0.45">
      <c r="A23" s="1" t="s">
        <v>116</v>
      </c>
      <c r="C23" s="2">
        <v>0</v>
      </c>
      <c r="E23" s="2">
        <v>0</v>
      </c>
      <c r="G23" s="2">
        <v>0</v>
      </c>
      <c r="I23" s="2">
        <f t="shared" si="0"/>
        <v>0</v>
      </c>
      <c r="K23" s="3">
        <v>0</v>
      </c>
      <c r="M23" s="2">
        <v>476354760</v>
      </c>
      <c r="O23" s="2">
        <v>0</v>
      </c>
      <c r="Q23" s="2">
        <v>-1479062957</v>
      </c>
      <c r="S23" s="2">
        <f t="shared" si="1"/>
        <v>1955417717</v>
      </c>
      <c r="U23" s="3">
        <v>-5.3E-3</v>
      </c>
      <c r="W23" s="2"/>
      <c r="X23" s="1"/>
    </row>
    <row r="24" spans="1:24" x14ac:dyDescent="0.45">
      <c r="A24" s="1" t="s">
        <v>113</v>
      </c>
      <c r="C24" s="2">
        <v>0</v>
      </c>
      <c r="E24" s="2">
        <v>0</v>
      </c>
      <c r="G24" s="2">
        <v>0</v>
      </c>
      <c r="I24" s="2">
        <f t="shared" si="0"/>
        <v>0</v>
      </c>
      <c r="K24" s="3">
        <v>0</v>
      </c>
      <c r="M24" s="2">
        <v>1050000000</v>
      </c>
      <c r="O24" s="2">
        <v>0</v>
      </c>
      <c r="Q24" s="2">
        <v>-2189432815</v>
      </c>
      <c r="S24" s="2">
        <f t="shared" si="1"/>
        <v>3239432815</v>
      </c>
      <c r="U24" s="3">
        <v>-6.0000000000000001E-3</v>
      </c>
      <c r="W24" s="2"/>
      <c r="X24" s="1"/>
    </row>
    <row r="25" spans="1:24" x14ac:dyDescent="0.45">
      <c r="A25" s="1" t="s">
        <v>59</v>
      </c>
      <c r="C25" s="2">
        <v>0</v>
      </c>
      <c r="E25" s="2">
        <v>-688876650</v>
      </c>
      <c r="G25" s="2">
        <v>0</v>
      </c>
      <c r="I25" s="2">
        <f t="shared" si="0"/>
        <v>-688876650</v>
      </c>
      <c r="K25" s="3">
        <v>3.9E-2</v>
      </c>
      <c r="M25" s="2">
        <v>3594738318</v>
      </c>
      <c r="O25" s="2">
        <v>76541743</v>
      </c>
      <c r="Q25" s="2">
        <v>11548550362</v>
      </c>
      <c r="S25" s="2">
        <f t="shared" si="1"/>
        <v>-7877270301</v>
      </c>
      <c r="U25" s="3">
        <v>0.14249999999999999</v>
      </c>
      <c r="W25" s="2"/>
      <c r="X25" s="1"/>
    </row>
    <row r="26" spans="1:24" x14ac:dyDescent="0.45">
      <c r="A26" s="1" t="s">
        <v>137</v>
      </c>
      <c r="C26" s="2">
        <v>0</v>
      </c>
      <c r="E26" s="2">
        <v>0</v>
      </c>
      <c r="G26" s="2">
        <v>0</v>
      </c>
      <c r="I26" s="2">
        <f t="shared" si="0"/>
        <v>0</v>
      </c>
      <c r="K26" s="3">
        <v>0</v>
      </c>
      <c r="M26" s="2">
        <v>0</v>
      </c>
      <c r="O26" s="2">
        <v>0</v>
      </c>
      <c r="Q26" s="2">
        <v>5853029550</v>
      </c>
      <c r="S26" s="2">
        <f t="shared" si="1"/>
        <v>-5853029550</v>
      </c>
      <c r="U26" s="3">
        <v>3.1E-2</v>
      </c>
      <c r="W26" s="2"/>
      <c r="X26" s="1"/>
    </row>
    <row r="27" spans="1:24" x14ac:dyDescent="0.45">
      <c r="A27" s="1" t="s">
        <v>45</v>
      </c>
      <c r="C27" s="2">
        <v>0</v>
      </c>
      <c r="E27" s="2">
        <v>1130276402</v>
      </c>
      <c r="G27" s="2">
        <v>0</v>
      </c>
      <c r="I27" s="2">
        <f t="shared" si="0"/>
        <v>1130276402</v>
      </c>
      <c r="K27" s="3">
        <v>-6.4000000000000001E-2</v>
      </c>
      <c r="M27" s="2">
        <v>0</v>
      </c>
      <c r="O27" s="2">
        <v>2806033746</v>
      </c>
      <c r="Q27" s="2">
        <v>16115543098</v>
      </c>
      <c r="S27" s="2">
        <f t="shared" si="1"/>
        <v>-13309509352</v>
      </c>
      <c r="U27" s="3">
        <v>0.19470000000000001</v>
      </c>
      <c r="W27" s="2"/>
      <c r="X27" s="1"/>
    </row>
    <row r="28" spans="1:24" x14ac:dyDescent="0.45">
      <c r="A28" s="1" t="s">
        <v>138</v>
      </c>
      <c r="C28" s="2">
        <v>0</v>
      </c>
      <c r="E28" s="2">
        <v>0</v>
      </c>
      <c r="G28" s="2">
        <v>0</v>
      </c>
      <c r="I28" s="2">
        <f t="shared" si="0"/>
        <v>0</v>
      </c>
      <c r="K28" s="3">
        <v>0</v>
      </c>
      <c r="M28" s="2">
        <v>0</v>
      </c>
      <c r="O28" s="2">
        <v>0</v>
      </c>
      <c r="Q28" s="2">
        <v>16618124426</v>
      </c>
      <c r="S28" s="2">
        <f t="shared" si="1"/>
        <v>-16618124426</v>
      </c>
      <c r="U28" s="3">
        <v>8.8099999999999998E-2</v>
      </c>
      <c r="W28" s="2"/>
      <c r="X28" s="1"/>
    </row>
    <row r="29" spans="1:24" x14ac:dyDescent="0.45">
      <c r="A29" s="1" t="s">
        <v>139</v>
      </c>
      <c r="C29" s="2">
        <v>0</v>
      </c>
      <c r="E29" s="2">
        <v>0</v>
      </c>
      <c r="G29" s="2">
        <v>0</v>
      </c>
      <c r="I29" s="2">
        <f t="shared" si="0"/>
        <v>0</v>
      </c>
      <c r="K29" s="3">
        <v>0</v>
      </c>
      <c r="M29" s="2">
        <v>0</v>
      </c>
      <c r="O29" s="2">
        <v>0</v>
      </c>
      <c r="Q29" s="2">
        <v>26896353509</v>
      </c>
      <c r="S29" s="2">
        <f t="shared" si="1"/>
        <v>-26896353509</v>
      </c>
      <c r="U29" s="3">
        <v>0.1426</v>
      </c>
      <c r="W29" s="2"/>
      <c r="X29" s="1"/>
    </row>
    <row r="30" spans="1:24" x14ac:dyDescent="0.45">
      <c r="A30" s="1" t="s">
        <v>140</v>
      </c>
      <c r="C30" s="2">
        <v>0</v>
      </c>
      <c r="E30" s="2">
        <v>0</v>
      </c>
      <c r="G30" s="2">
        <v>0</v>
      </c>
      <c r="I30" s="2">
        <f t="shared" si="0"/>
        <v>0</v>
      </c>
      <c r="K30" s="3">
        <v>0</v>
      </c>
      <c r="M30" s="2">
        <v>0</v>
      </c>
      <c r="O30" s="2">
        <v>0</v>
      </c>
      <c r="Q30" s="2">
        <v>82830279</v>
      </c>
      <c r="S30" s="2">
        <f t="shared" si="1"/>
        <v>-82830279</v>
      </c>
      <c r="U30" s="3">
        <v>4.0000000000000002E-4</v>
      </c>
    </row>
    <row r="31" spans="1:24" x14ac:dyDescent="0.45">
      <c r="A31" s="1" t="s">
        <v>141</v>
      </c>
      <c r="C31" s="2">
        <v>0</v>
      </c>
      <c r="E31" s="2">
        <v>0</v>
      </c>
      <c r="G31" s="2">
        <v>0</v>
      </c>
      <c r="I31" s="2">
        <f t="shared" si="0"/>
        <v>0</v>
      </c>
      <c r="K31" s="3">
        <v>0</v>
      </c>
      <c r="M31" s="2">
        <v>0</v>
      </c>
      <c r="O31" s="2">
        <v>0</v>
      </c>
      <c r="Q31" s="2">
        <v>7798816831</v>
      </c>
      <c r="S31" s="2">
        <f t="shared" si="1"/>
        <v>-7798816831</v>
      </c>
      <c r="U31" s="3">
        <v>4.1399999999999999E-2</v>
      </c>
    </row>
    <row r="32" spans="1:24" x14ac:dyDescent="0.45">
      <c r="A32" s="1" t="s">
        <v>55</v>
      </c>
      <c r="C32" s="2">
        <v>0</v>
      </c>
      <c r="E32" s="2">
        <v>1665335663</v>
      </c>
      <c r="G32" s="2">
        <v>0</v>
      </c>
      <c r="I32" s="2">
        <f t="shared" si="0"/>
        <v>1665335663</v>
      </c>
      <c r="K32" s="3">
        <v>-9.4299999999999995E-2</v>
      </c>
      <c r="M32" s="2">
        <v>0</v>
      </c>
      <c r="O32" s="2">
        <v>8304766003</v>
      </c>
      <c r="Q32" s="2">
        <v>48103722960</v>
      </c>
      <c r="S32" s="2">
        <f t="shared" si="1"/>
        <v>-39798956957</v>
      </c>
      <c r="U32" s="3">
        <v>0.54079999999999995</v>
      </c>
    </row>
    <row r="33" spans="1:21" x14ac:dyDescent="0.45">
      <c r="A33" s="1" t="s">
        <v>142</v>
      </c>
      <c r="C33" s="2">
        <v>0</v>
      </c>
      <c r="E33" s="2">
        <v>0</v>
      </c>
      <c r="G33" s="2">
        <v>0</v>
      </c>
      <c r="I33" s="2">
        <f t="shared" si="0"/>
        <v>0</v>
      </c>
      <c r="K33" s="3">
        <v>0</v>
      </c>
      <c r="M33" s="2">
        <v>0</v>
      </c>
      <c r="O33" s="2">
        <v>0</v>
      </c>
      <c r="Q33" s="2">
        <v>10612112335</v>
      </c>
      <c r="S33" s="2">
        <f t="shared" si="1"/>
        <v>-10612112335</v>
      </c>
      <c r="U33" s="3">
        <v>5.6300000000000003E-2</v>
      </c>
    </row>
    <row r="34" spans="1:21" x14ac:dyDescent="0.45">
      <c r="A34" s="1" t="s">
        <v>27</v>
      </c>
      <c r="C34" s="2">
        <v>0</v>
      </c>
      <c r="E34" s="2">
        <v>-465215400</v>
      </c>
      <c r="G34" s="2">
        <v>0</v>
      </c>
      <c r="I34" s="2">
        <f t="shared" si="0"/>
        <v>-465215400</v>
      </c>
      <c r="K34" s="3">
        <v>2.64E-2</v>
      </c>
      <c r="M34" s="2">
        <v>0</v>
      </c>
      <c r="O34" s="2">
        <v>-225226984</v>
      </c>
      <c r="Q34" s="2">
        <v>866240091</v>
      </c>
      <c r="S34" s="2">
        <f t="shared" si="1"/>
        <v>-1091467075</v>
      </c>
      <c r="U34" s="3">
        <v>3.3999999999999998E-3</v>
      </c>
    </row>
    <row r="35" spans="1:21" x14ac:dyDescent="0.45">
      <c r="A35" s="1" t="s">
        <v>16</v>
      </c>
      <c r="C35" s="2">
        <v>0</v>
      </c>
      <c r="E35" s="2">
        <v>-898510422</v>
      </c>
      <c r="G35" s="2">
        <v>0</v>
      </c>
      <c r="I35" s="2">
        <f t="shared" si="0"/>
        <v>-898510422</v>
      </c>
      <c r="K35" s="3">
        <v>0</v>
      </c>
      <c r="M35" s="2">
        <v>1352000000</v>
      </c>
      <c r="O35" s="2">
        <v>22710625644</v>
      </c>
      <c r="Q35" s="2">
        <v>-562</v>
      </c>
      <c r="S35" s="2">
        <f t="shared" si="1"/>
        <v>24062626206</v>
      </c>
      <c r="U35" s="3">
        <v>7.1999999999999998E-3</v>
      </c>
    </row>
    <row r="36" spans="1:21" x14ac:dyDescent="0.45">
      <c r="A36" s="1" t="s">
        <v>38</v>
      </c>
      <c r="C36" s="2">
        <v>0</v>
      </c>
      <c r="E36" s="2">
        <v>-2955535017</v>
      </c>
      <c r="G36" s="2">
        <v>0</v>
      </c>
      <c r="I36" s="2">
        <f t="shared" si="0"/>
        <v>-2955535017</v>
      </c>
      <c r="K36" s="3">
        <v>0.16739999999999999</v>
      </c>
      <c r="M36" s="2">
        <v>28800000000</v>
      </c>
      <c r="O36" s="2">
        <v>29013694727</v>
      </c>
      <c r="Q36" s="2">
        <v>64300150138</v>
      </c>
      <c r="S36" s="2">
        <f t="shared" si="1"/>
        <v>-6486455411</v>
      </c>
      <c r="U36" s="3">
        <v>1.1680999999999999</v>
      </c>
    </row>
    <row r="37" spans="1:21" x14ac:dyDescent="0.45">
      <c r="A37" s="1" t="s">
        <v>143</v>
      </c>
      <c r="C37" s="2">
        <v>0</v>
      </c>
      <c r="E37" s="2">
        <v>0</v>
      </c>
      <c r="G37" s="2">
        <v>0</v>
      </c>
      <c r="I37" s="2">
        <f t="shared" si="0"/>
        <v>0</v>
      </c>
      <c r="K37" s="3">
        <v>0</v>
      </c>
      <c r="M37" s="2">
        <v>0</v>
      </c>
      <c r="O37" s="2">
        <v>0</v>
      </c>
      <c r="Q37" s="2">
        <v>27542421738</v>
      </c>
      <c r="S37" s="2">
        <f t="shared" si="1"/>
        <v>-27542421738</v>
      </c>
      <c r="U37" s="3">
        <v>0.14610000000000001</v>
      </c>
    </row>
    <row r="38" spans="1:21" x14ac:dyDescent="0.45">
      <c r="A38" s="1" t="s">
        <v>144</v>
      </c>
      <c r="C38" s="2">
        <v>0</v>
      </c>
      <c r="E38" s="2">
        <v>0</v>
      </c>
      <c r="G38" s="2">
        <v>0</v>
      </c>
      <c r="I38" s="2">
        <f t="shared" si="0"/>
        <v>0</v>
      </c>
      <c r="K38" s="3">
        <v>0</v>
      </c>
      <c r="M38" s="2">
        <v>0</v>
      </c>
      <c r="O38" s="2">
        <v>0</v>
      </c>
      <c r="Q38" s="2">
        <v>737253865</v>
      </c>
      <c r="S38" s="2">
        <f t="shared" si="1"/>
        <v>-737253865</v>
      </c>
      <c r="U38" s="3">
        <v>3.8999999999999998E-3</v>
      </c>
    </row>
    <row r="39" spans="1:21" x14ac:dyDescent="0.45">
      <c r="A39" s="1" t="s">
        <v>31</v>
      </c>
      <c r="C39" s="2">
        <v>0</v>
      </c>
      <c r="E39" s="2">
        <v>813777203</v>
      </c>
      <c r="G39" s="2">
        <v>0</v>
      </c>
      <c r="I39" s="2">
        <f t="shared" si="0"/>
        <v>813777203</v>
      </c>
      <c r="K39" s="3">
        <v>-4.6100000000000002E-2</v>
      </c>
      <c r="M39" s="2">
        <v>1500000000</v>
      </c>
      <c r="O39" s="2">
        <v>7407508959</v>
      </c>
      <c r="Q39" s="2">
        <v>-4267</v>
      </c>
      <c r="S39" s="2">
        <f t="shared" si="1"/>
        <v>8907513226</v>
      </c>
      <c r="U39" s="3">
        <v>4.7199999999999999E-2</v>
      </c>
    </row>
    <row r="40" spans="1:21" x14ac:dyDescent="0.45">
      <c r="A40" s="1" t="s">
        <v>112</v>
      </c>
      <c r="C40" s="2">
        <v>0</v>
      </c>
      <c r="E40" s="2">
        <v>0</v>
      </c>
      <c r="G40" s="2">
        <v>0</v>
      </c>
      <c r="I40" s="2">
        <f t="shared" si="0"/>
        <v>0</v>
      </c>
      <c r="K40" s="3">
        <v>0</v>
      </c>
      <c r="M40" s="2">
        <v>0</v>
      </c>
      <c r="O40" s="2">
        <v>0</v>
      </c>
      <c r="Q40" s="2">
        <v>-5546</v>
      </c>
      <c r="S40" s="2">
        <f t="shared" si="1"/>
        <v>5546</v>
      </c>
      <c r="U40" s="3">
        <v>0</v>
      </c>
    </row>
    <row r="41" spans="1:21" x14ac:dyDescent="0.45">
      <c r="A41" s="1" t="s">
        <v>146</v>
      </c>
      <c r="C41" s="2">
        <v>0</v>
      </c>
      <c r="E41" s="2">
        <v>0</v>
      </c>
      <c r="G41" s="2">
        <v>0</v>
      </c>
      <c r="I41" s="2">
        <f t="shared" si="0"/>
        <v>0</v>
      </c>
      <c r="K41" s="3">
        <v>0</v>
      </c>
      <c r="M41" s="2">
        <v>0</v>
      </c>
      <c r="O41" s="2">
        <v>0</v>
      </c>
      <c r="Q41" s="2">
        <v>3455809535</v>
      </c>
      <c r="S41" s="2">
        <f t="shared" si="1"/>
        <v>-3455809535</v>
      </c>
      <c r="U41" s="3">
        <v>1.83E-2</v>
      </c>
    </row>
    <row r="42" spans="1:21" x14ac:dyDescent="0.45">
      <c r="A42" s="1" t="s">
        <v>140</v>
      </c>
      <c r="C42" s="2">
        <v>0</v>
      </c>
      <c r="E42" s="2">
        <v>0</v>
      </c>
      <c r="G42" s="2">
        <v>0</v>
      </c>
      <c r="I42" s="2">
        <f t="shared" si="0"/>
        <v>0</v>
      </c>
      <c r="K42" s="3">
        <v>0</v>
      </c>
      <c r="M42" s="2">
        <v>0</v>
      </c>
      <c r="O42" s="2">
        <v>0</v>
      </c>
      <c r="Q42" s="2">
        <v>-418343</v>
      </c>
      <c r="S42" s="2">
        <f t="shared" si="1"/>
        <v>418343</v>
      </c>
      <c r="U42" s="3">
        <v>0</v>
      </c>
    </row>
    <row r="43" spans="1:21" x14ac:dyDescent="0.45">
      <c r="A43" s="1" t="s">
        <v>48</v>
      </c>
      <c r="C43" s="2">
        <v>0</v>
      </c>
      <c r="E43" s="2">
        <v>-1053419898</v>
      </c>
      <c r="G43" s="2">
        <v>0</v>
      </c>
      <c r="I43" s="2">
        <f t="shared" si="0"/>
        <v>-1053419898</v>
      </c>
      <c r="K43" s="3">
        <v>5.9700000000000003E-2</v>
      </c>
      <c r="M43" s="2">
        <v>1698666600</v>
      </c>
      <c r="O43" s="2">
        <v>-11203767964</v>
      </c>
      <c r="Q43" s="2">
        <v>18229032576</v>
      </c>
      <c r="S43" s="2">
        <f t="shared" si="1"/>
        <v>-27734133940</v>
      </c>
      <c r="U43" s="3">
        <v>0.16289999999999999</v>
      </c>
    </row>
    <row r="44" spans="1:21" x14ac:dyDescent="0.45">
      <c r="A44" s="1" t="s">
        <v>126</v>
      </c>
      <c r="C44" s="2">
        <v>0</v>
      </c>
      <c r="E44" s="2">
        <v>0</v>
      </c>
      <c r="G44" s="2">
        <v>0</v>
      </c>
      <c r="I44" s="2">
        <f t="shared" si="0"/>
        <v>0</v>
      </c>
      <c r="K44" s="3">
        <v>0</v>
      </c>
      <c r="M44" s="2">
        <v>600000000</v>
      </c>
      <c r="O44" s="2">
        <v>0</v>
      </c>
      <c r="Q44" s="2">
        <v>-1799940885</v>
      </c>
      <c r="S44" s="2">
        <f t="shared" si="1"/>
        <v>2399940885</v>
      </c>
      <c r="U44" s="3">
        <v>-6.4000000000000003E-3</v>
      </c>
    </row>
    <row r="45" spans="1:21" x14ac:dyDescent="0.45">
      <c r="A45" s="1" t="s">
        <v>29</v>
      </c>
      <c r="C45" s="2">
        <v>0</v>
      </c>
      <c r="E45" s="2">
        <v>-189247145</v>
      </c>
      <c r="G45" s="2">
        <v>0</v>
      </c>
      <c r="I45" s="2">
        <f t="shared" si="0"/>
        <v>-189247145</v>
      </c>
      <c r="K45" s="3">
        <v>1.0699999999999999E-2</v>
      </c>
      <c r="M45" s="2">
        <v>0</v>
      </c>
      <c r="O45" s="2">
        <v>-1783014748</v>
      </c>
      <c r="Q45" s="2">
        <v>-3859337208</v>
      </c>
      <c r="S45" s="2">
        <f t="shared" si="1"/>
        <v>2076322460</v>
      </c>
      <c r="U45" s="3">
        <v>-9.2999999999999992E-3</v>
      </c>
    </row>
    <row r="46" spans="1:21" x14ac:dyDescent="0.45">
      <c r="A46" s="1" t="s">
        <v>147</v>
      </c>
      <c r="C46" s="2">
        <v>0</v>
      </c>
      <c r="E46" s="2">
        <v>0</v>
      </c>
      <c r="G46" s="2">
        <v>0</v>
      </c>
      <c r="I46" s="2">
        <f t="shared" si="0"/>
        <v>0</v>
      </c>
      <c r="K46" s="3">
        <v>0</v>
      </c>
      <c r="M46" s="2">
        <v>0</v>
      </c>
      <c r="O46" s="2">
        <v>0</v>
      </c>
      <c r="Q46" s="2">
        <v>-1054908679</v>
      </c>
      <c r="S46" s="2">
        <f t="shared" si="1"/>
        <v>1054908679</v>
      </c>
      <c r="U46" s="3">
        <v>-5.5999999999999999E-3</v>
      </c>
    </row>
    <row r="47" spans="1:21" x14ac:dyDescent="0.45">
      <c r="A47" s="1" t="s">
        <v>58</v>
      </c>
      <c r="C47" s="2">
        <v>0</v>
      </c>
      <c r="E47" s="2">
        <v>619084768</v>
      </c>
      <c r="G47" s="2">
        <v>0</v>
      </c>
      <c r="I47" s="2">
        <f t="shared" si="0"/>
        <v>619084768</v>
      </c>
      <c r="K47" s="3">
        <v>-3.5099999999999999E-2</v>
      </c>
      <c r="M47" s="2">
        <v>6550036650</v>
      </c>
      <c r="O47" s="2">
        <v>-9051446257</v>
      </c>
      <c r="Q47" s="2">
        <v>0</v>
      </c>
      <c r="S47" s="2">
        <f t="shared" si="1"/>
        <v>-2501409607</v>
      </c>
      <c r="U47" s="3">
        <v>8.1699999999999995E-2</v>
      </c>
    </row>
    <row r="48" spans="1:21" x14ac:dyDescent="0.45">
      <c r="A48" s="1" t="s">
        <v>39</v>
      </c>
      <c r="C48" s="2">
        <v>0</v>
      </c>
      <c r="E48" s="2">
        <v>-695441257</v>
      </c>
      <c r="G48" s="2">
        <v>0</v>
      </c>
      <c r="I48" s="2">
        <f t="shared" si="0"/>
        <v>-695441257</v>
      </c>
      <c r="K48" s="3">
        <v>3.9399999999999998E-2</v>
      </c>
      <c r="M48" s="2">
        <v>10260857200</v>
      </c>
      <c r="O48" s="2">
        <v>-3378320802</v>
      </c>
      <c r="Q48" s="2">
        <v>0</v>
      </c>
      <c r="S48" s="2">
        <f t="shared" si="1"/>
        <v>6882536398</v>
      </c>
      <c r="U48" s="3">
        <v>3.6499999999999998E-2</v>
      </c>
    </row>
    <row r="49" spans="1:21" x14ac:dyDescent="0.45">
      <c r="A49" s="1" t="s">
        <v>51</v>
      </c>
      <c r="C49" s="2">
        <v>0</v>
      </c>
      <c r="E49" s="2">
        <v>-4362763917</v>
      </c>
      <c r="G49" s="2">
        <v>0</v>
      </c>
      <c r="I49" s="2">
        <f t="shared" si="0"/>
        <v>-4362763917</v>
      </c>
      <c r="K49" s="3">
        <v>0.2472</v>
      </c>
      <c r="M49" s="2">
        <v>16880299000</v>
      </c>
      <c r="O49" s="2">
        <v>18793444566</v>
      </c>
      <c r="Q49" s="2">
        <v>0</v>
      </c>
      <c r="S49" s="2">
        <f t="shared" si="1"/>
        <v>35673743566</v>
      </c>
      <c r="U49" s="3">
        <v>0.5181</v>
      </c>
    </row>
    <row r="50" spans="1:21" x14ac:dyDescent="0.45">
      <c r="A50" s="1" t="s">
        <v>22</v>
      </c>
      <c r="C50" s="2">
        <v>11000000000</v>
      </c>
      <c r="E50" s="2">
        <v>-10282453200</v>
      </c>
      <c r="G50" s="2">
        <v>0</v>
      </c>
      <c r="I50" s="2">
        <f t="shared" si="0"/>
        <v>717546800</v>
      </c>
      <c r="K50" s="3">
        <v>-4.0599999999999997E-2</v>
      </c>
      <c r="M50" s="2">
        <v>11000000000</v>
      </c>
      <c r="O50" s="2">
        <v>212665441</v>
      </c>
      <c r="Q50" s="2">
        <v>0</v>
      </c>
      <c r="S50" s="2">
        <f t="shared" si="1"/>
        <v>11212665441</v>
      </c>
      <c r="U50" s="3">
        <v>5.9499999999999997E-2</v>
      </c>
    </row>
    <row r="51" spans="1:21" x14ac:dyDescent="0.45">
      <c r="A51" s="1" t="s">
        <v>37</v>
      </c>
      <c r="C51" s="2">
        <v>0</v>
      </c>
      <c r="E51" s="2">
        <v>0</v>
      </c>
      <c r="G51" s="2">
        <v>0</v>
      </c>
      <c r="I51" s="2">
        <f t="shared" si="0"/>
        <v>0</v>
      </c>
      <c r="K51" s="3">
        <v>0</v>
      </c>
      <c r="M51" s="2">
        <v>2470622850</v>
      </c>
      <c r="O51" s="2">
        <v>-2505456857</v>
      </c>
      <c r="Q51" s="2">
        <v>0</v>
      </c>
      <c r="S51" s="2">
        <f t="shared" si="1"/>
        <v>-34834007</v>
      </c>
      <c r="U51" s="3">
        <v>-2E-3</v>
      </c>
    </row>
    <row r="52" spans="1:21" x14ac:dyDescent="0.45">
      <c r="A52" s="1" t="s">
        <v>15</v>
      </c>
      <c r="C52" s="2">
        <v>0</v>
      </c>
      <c r="E52" s="2">
        <v>-213010649</v>
      </c>
      <c r="G52" s="2">
        <v>0</v>
      </c>
      <c r="I52" s="2">
        <f t="shared" si="0"/>
        <v>-213010649</v>
      </c>
      <c r="K52" s="3">
        <v>1.21E-2</v>
      </c>
      <c r="M52" s="2">
        <v>400000000</v>
      </c>
      <c r="O52" s="2">
        <v>-808705203</v>
      </c>
      <c r="Q52" s="2">
        <v>0</v>
      </c>
      <c r="S52" s="2">
        <f t="shared" si="1"/>
        <v>-408705203</v>
      </c>
      <c r="U52" s="3">
        <v>-2.2000000000000001E-3</v>
      </c>
    </row>
    <row r="53" spans="1:21" x14ac:dyDescent="0.45">
      <c r="A53" s="1" t="s">
        <v>50</v>
      </c>
      <c r="C53" s="2">
        <v>0</v>
      </c>
      <c r="E53" s="2">
        <v>-665820932</v>
      </c>
      <c r="G53" s="2">
        <v>0</v>
      </c>
      <c r="I53" s="2">
        <f t="shared" si="0"/>
        <v>-665820932</v>
      </c>
      <c r="K53" s="3">
        <v>3.7699999999999997E-2</v>
      </c>
      <c r="M53" s="2">
        <v>5667591600</v>
      </c>
      <c r="O53" s="2">
        <v>-8177646843</v>
      </c>
      <c r="Q53" s="2">
        <v>0</v>
      </c>
      <c r="S53" s="2">
        <f t="shared" si="1"/>
        <v>-2510055243</v>
      </c>
      <c r="U53" s="3">
        <v>3.7100000000000001E-2</v>
      </c>
    </row>
    <row r="54" spans="1:21" x14ac:dyDescent="0.45">
      <c r="A54" s="1" t="s">
        <v>26</v>
      </c>
      <c r="C54" s="2">
        <v>0</v>
      </c>
      <c r="E54" s="2">
        <v>-468793980</v>
      </c>
      <c r="G54" s="2">
        <v>0</v>
      </c>
      <c r="I54" s="2">
        <f t="shared" si="0"/>
        <v>-468793980</v>
      </c>
      <c r="K54" s="3">
        <v>2.6599999999999999E-2</v>
      </c>
      <c r="M54" s="2">
        <v>4752000000</v>
      </c>
      <c r="O54" s="2">
        <v>3151280546</v>
      </c>
      <c r="Q54" s="2">
        <v>0</v>
      </c>
      <c r="S54" s="2">
        <f t="shared" si="1"/>
        <v>7903280546</v>
      </c>
      <c r="U54" s="3">
        <v>4.19E-2</v>
      </c>
    </row>
    <row r="55" spans="1:21" x14ac:dyDescent="0.45">
      <c r="A55" s="1" t="s">
        <v>36</v>
      </c>
      <c r="C55" s="2">
        <v>0</v>
      </c>
      <c r="E55" s="2">
        <v>-774289777</v>
      </c>
      <c r="G55" s="2">
        <v>0</v>
      </c>
      <c r="I55" s="2">
        <f t="shared" si="0"/>
        <v>-774289777</v>
      </c>
      <c r="K55" s="3">
        <v>4.3900000000000002E-2</v>
      </c>
      <c r="M55" s="2">
        <v>1901789388</v>
      </c>
      <c r="O55" s="2">
        <v>-874846897</v>
      </c>
      <c r="Q55" s="2">
        <v>0</v>
      </c>
      <c r="S55" s="2">
        <f t="shared" si="1"/>
        <v>1026942491</v>
      </c>
      <c r="U55" s="3">
        <v>-4.8999999999999998E-3</v>
      </c>
    </row>
    <row r="56" spans="1:21" x14ac:dyDescent="0.45">
      <c r="A56" s="1" t="s">
        <v>49</v>
      </c>
      <c r="C56" s="2">
        <v>0</v>
      </c>
      <c r="E56" s="2">
        <v>-1250499071</v>
      </c>
      <c r="G56" s="2">
        <v>0</v>
      </c>
      <c r="I56" s="2">
        <f t="shared" si="0"/>
        <v>-1250499071</v>
      </c>
      <c r="K56" s="3">
        <v>7.0800000000000002E-2</v>
      </c>
      <c r="M56" s="2">
        <v>209619916</v>
      </c>
      <c r="O56" s="2">
        <v>-4048155470</v>
      </c>
      <c r="Q56" s="2">
        <v>0</v>
      </c>
      <c r="S56" s="2">
        <f t="shared" si="1"/>
        <v>-3838535554</v>
      </c>
      <c r="U56" s="3">
        <v>-2.07E-2</v>
      </c>
    </row>
    <row r="57" spans="1:21" x14ac:dyDescent="0.45">
      <c r="A57" s="1" t="s">
        <v>56</v>
      </c>
      <c r="C57" s="2">
        <v>1850704225</v>
      </c>
      <c r="E57" s="2">
        <v>-2982150000</v>
      </c>
      <c r="G57" s="2">
        <v>0</v>
      </c>
      <c r="I57" s="2">
        <f t="shared" si="0"/>
        <v>-1131445775</v>
      </c>
      <c r="K57" s="3">
        <v>6.4100000000000004E-2</v>
      </c>
      <c r="M57" s="2">
        <v>1850704225</v>
      </c>
      <c r="O57" s="2">
        <v>2260326965</v>
      </c>
      <c r="Q57" s="2">
        <v>0</v>
      </c>
      <c r="S57" s="2">
        <f t="shared" si="1"/>
        <v>4111031190</v>
      </c>
      <c r="U57" s="3">
        <v>2.18E-2</v>
      </c>
    </row>
    <row r="58" spans="1:21" x14ac:dyDescent="0.45">
      <c r="A58" s="1" t="s">
        <v>19</v>
      </c>
      <c r="C58" s="2">
        <v>740457233</v>
      </c>
      <c r="E58" s="2">
        <v>2108608841</v>
      </c>
      <c r="G58" s="2">
        <v>0</v>
      </c>
      <c r="I58" s="2">
        <f t="shared" si="0"/>
        <v>2849066074</v>
      </c>
      <c r="K58" s="3">
        <v>-0.16139999999999999</v>
      </c>
      <c r="M58" s="2">
        <v>740457233</v>
      </c>
      <c r="O58" s="2">
        <v>10247553594</v>
      </c>
      <c r="Q58" s="2">
        <v>0</v>
      </c>
      <c r="S58" s="2">
        <f t="shared" si="1"/>
        <v>10988010827</v>
      </c>
      <c r="U58" s="3">
        <v>5.8299999999999998E-2</v>
      </c>
    </row>
    <row r="59" spans="1:21" x14ac:dyDescent="0.45">
      <c r="A59" s="1" t="s">
        <v>44</v>
      </c>
      <c r="C59" s="2">
        <v>0</v>
      </c>
      <c r="E59" s="2">
        <v>-21438865</v>
      </c>
      <c r="G59" s="2">
        <v>0</v>
      </c>
      <c r="I59" s="2">
        <f t="shared" si="0"/>
        <v>-21438865</v>
      </c>
      <c r="K59" s="3">
        <v>1.1999999999999999E-3</v>
      </c>
      <c r="M59" s="2">
        <v>0</v>
      </c>
      <c r="O59" s="2">
        <v>5052336197</v>
      </c>
      <c r="Q59" s="2">
        <v>0</v>
      </c>
      <c r="S59" s="2">
        <f t="shared" si="1"/>
        <v>5052336197</v>
      </c>
      <c r="U59" s="3">
        <v>2.6800000000000001E-2</v>
      </c>
    </row>
    <row r="60" spans="1:21" x14ac:dyDescent="0.45">
      <c r="A60" s="1" t="s">
        <v>47</v>
      </c>
      <c r="C60" s="2">
        <v>0</v>
      </c>
      <c r="E60" s="2">
        <v>-1968219000</v>
      </c>
      <c r="G60" s="2">
        <v>0</v>
      </c>
      <c r="I60" s="2">
        <f t="shared" si="0"/>
        <v>-1968219000</v>
      </c>
      <c r="K60" s="3">
        <v>0.1115</v>
      </c>
      <c r="M60" s="2">
        <v>0</v>
      </c>
      <c r="O60" s="2">
        <v>3363865200</v>
      </c>
      <c r="Q60" s="2">
        <v>0</v>
      </c>
      <c r="S60" s="2">
        <f t="shared" si="1"/>
        <v>3363865200</v>
      </c>
      <c r="U60" s="3">
        <v>3.2099999999999997E-2</v>
      </c>
    </row>
    <row r="61" spans="1:21" x14ac:dyDescent="0.45">
      <c r="A61" s="1" t="s">
        <v>17</v>
      </c>
      <c r="C61" s="2">
        <v>0</v>
      </c>
      <c r="E61" s="2">
        <v>-3489344410</v>
      </c>
      <c r="G61" s="2">
        <v>0</v>
      </c>
      <c r="I61" s="2">
        <f t="shared" si="0"/>
        <v>-3489344410</v>
      </c>
      <c r="K61" s="3">
        <v>0.19769999999999999</v>
      </c>
      <c r="M61" s="2">
        <v>0</v>
      </c>
      <c r="O61" s="2">
        <v>-10967695731</v>
      </c>
      <c r="Q61" s="2">
        <v>0</v>
      </c>
      <c r="S61" s="2">
        <f t="shared" si="1"/>
        <v>-10967695731</v>
      </c>
      <c r="U61" s="3">
        <v>-5.21E-2</v>
      </c>
    </row>
    <row r="62" spans="1:21" x14ac:dyDescent="0.45">
      <c r="A62" s="1" t="s">
        <v>52</v>
      </c>
      <c r="C62" s="2">
        <v>0</v>
      </c>
      <c r="E62" s="2">
        <v>-1025763456</v>
      </c>
      <c r="G62" s="2">
        <v>0</v>
      </c>
      <c r="I62" s="2">
        <f t="shared" si="0"/>
        <v>-1025763456</v>
      </c>
      <c r="K62" s="3">
        <v>5.8099999999999999E-2</v>
      </c>
      <c r="M62" s="2">
        <v>0</v>
      </c>
      <c r="O62" s="2">
        <v>2105034406</v>
      </c>
      <c r="Q62" s="2">
        <v>0</v>
      </c>
      <c r="S62" s="2">
        <f t="shared" si="1"/>
        <v>2105034406</v>
      </c>
      <c r="U62" s="3">
        <v>1.12E-2</v>
      </c>
    </row>
    <row r="63" spans="1:21" x14ac:dyDescent="0.45">
      <c r="A63" s="1" t="s">
        <v>43</v>
      </c>
      <c r="C63" s="2">
        <v>0</v>
      </c>
      <c r="E63" s="2">
        <v>-2942388000</v>
      </c>
      <c r="G63" s="2">
        <v>0</v>
      </c>
      <c r="I63" s="2">
        <f t="shared" si="0"/>
        <v>-2942388000</v>
      </c>
      <c r="K63" s="3">
        <v>0.16669999999999999</v>
      </c>
      <c r="M63" s="2">
        <v>0</v>
      </c>
      <c r="O63" s="2">
        <v>-3688325840</v>
      </c>
      <c r="Q63" s="2">
        <v>0</v>
      </c>
      <c r="S63" s="2">
        <f t="shared" si="1"/>
        <v>-3688325840</v>
      </c>
      <c r="U63" s="3">
        <v>-1.9599999999999999E-2</v>
      </c>
    </row>
    <row r="64" spans="1:21" x14ac:dyDescent="0.45">
      <c r="A64" s="1" t="s">
        <v>21</v>
      </c>
      <c r="C64" s="2">
        <v>0</v>
      </c>
      <c r="E64" s="2">
        <v>4446385650</v>
      </c>
      <c r="G64" s="2">
        <v>0</v>
      </c>
      <c r="I64" s="2">
        <f t="shared" si="0"/>
        <v>4446385650</v>
      </c>
      <c r="K64" s="3">
        <v>-0.25190000000000001</v>
      </c>
      <c r="M64" s="2">
        <v>0</v>
      </c>
      <c r="O64" s="2">
        <v>7611727353</v>
      </c>
      <c r="Q64" s="2">
        <v>0</v>
      </c>
      <c r="S64" s="2">
        <f t="shared" si="1"/>
        <v>7611727353</v>
      </c>
      <c r="U64" s="3">
        <v>4.0399999999999998E-2</v>
      </c>
    </row>
    <row r="65" spans="1:24" x14ac:dyDescent="0.45">
      <c r="A65" s="1" t="s">
        <v>20</v>
      </c>
      <c r="C65" s="2">
        <v>0</v>
      </c>
      <c r="E65" s="2">
        <v>-238008225</v>
      </c>
      <c r="G65" s="2">
        <v>0</v>
      </c>
      <c r="I65" s="2">
        <f t="shared" si="0"/>
        <v>-238008225</v>
      </c>
      <c r="K65" s="3">
        <v>1.35E-2</v>
      </c>
      <c r="M65" s="2">
        <v>0</v>
      </c>
      <c r="O65" s="2">
        <v>-2788529749</v>
      </c>
      <c r="Q65" s="2">
        <v>0</v>
      </c>
      <c r="S65" s="2">
        <f t="shared" si="1"/>
        <v>-2788529749</v>
      </c>
      <c r="U65" s="3">
        <v>-1.4800000000000001E-2</v>
      </c>
    </row>
    <row r="66" spans="1:24" x14ac:dyDescent="0.45">
      <c r="A66" s="1" t="s">
        <v>25</v>
      </c>
      <c r="C66" s="2">
        <v>0</v>
      </c>
      <c r="E66" s="2">
        <v>-531220320</v>
      </c>
      <c r="G66" s="2">
        <v>0</v>
      </c>
      <c r="I66" s="2">
        <f t="shared" si="0"/>
        <v>-531220320</v>
      </c>
      <c r="K66" s="3">
        <v>3.0099999999999998E-2</v>
      </c>
      <c r="M66" s="2">
        <v>0</v>
      </c>
      <c r="O66" s="2">
        <v>-7006423286</v>
      </c>
      <c r="Q66" s="2">
        <v>0</v>
      </c>
      <c r="S66" s="2">
        <f t="shared" si="1"/>
        <v>-7006423286</v>
      </c>
      <c r="U66" s="3">
        <v>-3.7199999999999997E-2</v>
      </c>
    </row>
    <row r="67" spans="1:24" x14ac:dyDescent="0.45">
      <c r="A67" s="1" t="s">
        <v>28</v>
      </c>
      <c r="C67" s="2">
        <v>0</v>
      </c>
      <c r="E67" s="2">
        <v>110077618</v>
      </c>
      <c r="G67" s="2">
        <v>0</v>
      </c>
      <c r="I67" s="2">
        <f t="shared" si="0"/>
        <v>110077618</v>
      </c>
      <c r="K67" s="3">
        <v>-6.1999999999999998E-3</v>
      </c>
      <c r="M67" s="2">
        <v>0</v>
      </c>
      <c r="O67" s="2">
        <v>7650394434</v>
      </c>
      <c r="Q67" s="2">
        <v>0</v>
      </c>
      <c r="S67" s="2">
        <f t="shared" si="1"/>
        <v>7650394434</v>
      </c>
      <c r="U67" s="3">
        <v>1.01E-2</v>
      </c>
    </row>
    <row r="68" spans="1:24" x14ac:dyDescent="0.45">
      <c r="A68" s="1" t="s">
        <v>46</v>
      </c>
      <c r="C68" s="2">
        <v>0</v>
      </c>
      <c r="E68" s="2">
        <v>-3270424500</v>
      </c>
      <c r="G68" s="2">
        <v>0</v>
      </c>
      <c r="I68" s="2">
        <f t="shared" si="0"/>
        <v>-3270424500</v>
      </c>
      <c r="K68" s="3">
        <v>0.18529999999999999</v>
      </c>
      <c r="M68" s="2">
        <v>0</v>
      </c>
      <c r="O68" s="2">
        <v>7624363500</v>
      </c>
      <c r="Q68" s="2">
        <v>0</v>
      </c>
      <c r="S68" s="2">
        <f t="shared" si="1"/>
        <v>7624363500</v>
      </c>
      <c r="U68" s="3">
        <v>2.2499999999999999E-2</v>
      </c>
    </row>
    <row r="69" spans="1:24" x14ac:dyDescent="0.45">
      <c r="A69" s="1" t="s">
        <v>34</v>
      </c>
      <c r="C69" s="2">
        <v>0</v>
      </c>
      <c r="E69" s="2">
        <v>1974680325</v>
      </c>
      <c r="G69" s="2">
        <v>0</v>
      </c>
      <c r="I69" s="2">
        <f t="shared" si="0"/>
        <v>1974680325</v>
      </c>
      <c r="K69" s="3">
        <v>-0.1119</v>
      </c>
      <c r="M69" s="2">
        <v>0</v>
      </c>
      <c r="O69" s="2">
        <v>5751076273</v>
      </c>
      <c r="Q69" s="2">
        <v>0</v>
      </c>
      <c r="S69" s="2">
        <f t="shared" si="1"/>
        <v>5751076273</v>
      </c>
      <c r="U69" s="3">
        <v>2.9600000000000001E-2</v>
      </c>
    </row>
    <row r="70" spans="1:24" x14ac:dyDescent="0.45">
      <c r="A70" s="1" t="s">
        <v>53</v>
      </c>
      <c r="C70" s="2">
        <v>0</v>
      </c>
      <c r="E70" s="2">
        <v>-1176917625</v>
      </c>
      <c r="G70" s="2">
        <v>0</v>
      </c>
      <c r="I70" s="2">
        <f t="shared" si="0"/>
        <v>-1176917625</v>
      </c>
      <c r="K70" s="3">
        <v>6.6699999999999995E-2</v>
      </c>
      <c r="M70" s="2">
        <v>0</v>
      </c>
      <c r="O70" s="2">
        <v>-1610518860</v>
      </c>
      <c r="Q70" s="2">
        <v>0</v>
      </c>
      <c r="S70" s="2">
        <f t="shared" si="1"/>
        <v>-1610518860</v>
      </c>
      <c r="U70" s="3">
        <v>-2.7300000000000001E-2</v>
      </c>
    </row>
    <row r="71" spans="1:24" x14ac:dyDescent="0.45">
      <c r="A71" s="1" t="s">
        <v>41</v>
      </c>
      <c r="C71" s="2">
        <v>0</v>
      </c>
      <c r="E71" s="2">
        <v>-1789290000</v>
      </c>
      <c r="G71" s="2">
        <v>0</v>
      </c>
      <c r="I71" s="2">
        <f t="shared" ref="I71:I77" si="2">C71+E71-G71</f>
        <v>-1789290000</v>
      </c>
      <c r="K71" s="3">
        <v>0.1014</v>
      </c>
      <c r="M71" s="2">
        <v>0</v>
      </c>
      <c r="O71" s="2">
        <v>10118988504</v>
      </c>
      <c r="Q71" s="2">
        <v>0</v>
      </c>
      <c r="S71" s="2">
        <f t="shared" si="1"/>
        <v>10118988504</v>
      </c>
      <c r="U71" s="3">
        <v>5.3699999999999998E-2</v>
      </c>
    </row>
    <row r="72" spans="1:24" x14ac:dyDescent="0.45">
      <c r="A72" s="1" t="s">
        <v>63</v>
      </c>
      <c r="C72" s="2">
        <v>0</v>
      </c>
      <c r="E72" s="2">
        <v>909796807</v>
      </c>
      <c r="G72" s="2">
        <v>0</v>
      </c>
      <c r="I72" s="2">
        <f t="shared" si="2"/>
        <v>909796807</v>
      </c>
      <c r="K72" s="3">
        <v>-5.1499999999999997E-2</v>
      </c>
      <c r="M72" s="2">
        <v>0</v>
      </c>
      <c r="O72" s="2">
        <v>909796807</v>
      </c>
      <c r="Q72" s="2">
        <v>0</v>
      </c>
      <c r="S72" s="2">
        <f t="shared" si="1"/>
        <v>909796807</v>
      </c>
      <c r="U72" s="3">
        <v>4.7999999999999996E-3</v>
      </c>
    </row>
    <row r="73" spans="1:24" x14ac:dyDescent="0.45">
      <c r="A73" s="1" t="s">
        <v>64</v>
      </c>
      <c r="C73" s="2">
        <v>0</v>
      </c>
      <c r="E73" s="2">
        <v>-1194748001</v>
      </c>
      <c r="G73" s="2">
        <v>0</v>
      </c>
      <c r="I73" s="2">
        <f t="shared" si="2"/>
        <v>-1194748001</v>
      </c>
      <c r="K73" s="3">
        <v>6.7699999999999996E-2</v>
      </c>
      <c r="M73" s="2">
        <v>0</v>
      </c>
      <c r="O73" s="2">
        <v>-1194748001</v>
      </c>
      <c r="Q73" s="2">
        <v>0</v>
      </c>
      <c r="S73" s="2">
        <f t="shared" ref="S73:S79" si="3">M73+O73-Q73</f>
        <v>-1194748001</v>
      </c>
      <c r="U73" s="3">
        <v>-6.3E-3</v>
      </c>
    </row>
    <row r="74" spans="1:24" x14ac:dyDescent="0.45">
      <c r="A74" s="1" t="s">
        <v>61</v>
      </c>
      <c r="C74" s="2">
        <v>0</v>
      </c>
      <c r="E74" s="2">
        <v>-546727500</v>
      </c>
      <c r="G74" s="2">
        <v>0</v>
      </c>
      <c r="I74" s="2">
        <f t="shared" si="2"/>
        <v>-546727500</v>
      </c>
      <c r="K74" s="3">
        <v>3.1E-2</v>
      </c>
      <c r="M74" s="2">
        <v>0</v>
      </c>
      <c r="O74" s="2">
        <v>1366818753</v>
      </c>
      <c r="Q74" s="2">
        <v>0</v>
      </c>
      <c r="S74" s="2">
        <f t="shared" si="3"/>
        <v>1366818753</v>
      </c>
      <c r="U74" s="3">
        <v>1.6400000000000001E-2</v>
      </c>
    </row>
    <row r="75" spans="1:24" x14ac:dyDescent="0.45">
      <c r="A75" s="1" t="s">
        <v>30</v>
      </c>
      <c r="C75" s="2">
        <v>0</v>
      </c>
      <c r="E75" s="2">
        <v>-1977054980</v>
      </c>
      <c r="G75" s="2">
        <v>0</v>
      </c>
      <c r="I75" s="2">
        <f t="shared" si="2"/>
        <v>-1977054980</v>
      </c>
      <c r="K75" s="3">
        <v>0.112</v>
      </c>
      <c r="M75" s="2">
        <v>0</v>
      </c>
      <c r="O75" s="2">
        <v>-216168025</v>
      </c>
      <c r="Q75" s="2">
        <v>0</v>
      </c>
      <c r="S75" s="2">
        <f t="shared" si="3"/>
        <v>-216168025</v>
      </c>
      <c r="U75" s="3">
        <v>-1.1000000000000001E-3</v>
      </c>
    </row>
    <row r="76" spans="1:24" x14ac:dyDescent="0.45">
      <c r="A76" s="1" t="s">
        <v>35</v>
      </c>
      <c r="C76" s="2">
        <v>0</v>
      </c>
      <c r="E76" s="2">
        <v>-1920504600</v>
      </c>
      <c r="G76" s="2">
        <v>0</v>
      </c>
      <c r="I76" s="2">
        <f t="shared" si="2"/>
        <v>-1920504600</v>
      </c>
      <c r="K76" s="3">
        <v>0.10879999999999999</v>
      </c>
      <c r="M76" s="2">
        <v>0</v>
      </c>
      <c r="O76" s="2">
        <v>-5232679200</v>
      </c>
      <c r="Q76" s="2">
        <v>0</v>
      </c>
      <c r="S76" s="2">
        <f t="shared" si="3"/>
        <v>-5232679200</v>
      </c>
      <c r="U76" s="3">
        <v>-8.6300000000000002E-2</v>
      </c>
    </row>
    <row r="77" spans="1:24" x14ac:dyDescent="0.45">
      <c r="A77" s="1" t="s">
        <v>18</v>
      </c>
      <c r="C77" s="2">
        <v>0</v>
      </c>
      <c r="E77" s="2">
        <v>705477285</v>
      </c>
      <c r="G77" s="2">
        <v>0</v>
      </c>
      <c r="I77" s="2">
        <f t="shared" si="2"/>
        <v>705477285</v>
      </c>
      <c r="K77" s="3">
        <v>-0.04</v>
      </c>
      <c r="M77" s="2">
        <v>0</v>
      </c>
      <c r="O77" s="2">
        <v>9206816418</v>
      </c>
      <c r="Q77" s="2">
        <v>0</v>
      </c>
      <c r="S77" s="2">
        <f t="shared" si="3"/>
        <v>9206816418</v>
      </c>
      <c r="U77" s="3">
        <v>4.8800000000000003E-2</v>
      </c>
    </row>
    <row r="78" spans="1:24" ht="19.5" thickBot="1" x14ac:dyDescent="0.5">
      <c r="C78" s="4">
        <f>SUM(C8:C77)</f>
        <v>13591161458</v>
      </c>
      <c r="E78" s="4">
        <f>SUM(E8:E77)</f>
        <v>-46023387368</v>
      </c>
      <c r="G78" s="4">
        <f>SUM(G8:G77)</f>
        <v>14085054536</v>
      </c>
      <c r="I78" s="4">
        <f>SUM(I8:I77)</f>
        <v>-46517280446</v>
      </c>
      <c r="K78" s="5">
        <f>SUM(K8:K77)</f>
        <v>0.95619999999999994</v>
      </c>
      <c r="M78" s="4">
        <f>SUM(M8:M77)</f>
        <v>117902840640</v>
      </c>
      <c r="O78" s="4">
        <f>SUM(O8:O77)</f>
        <v>112074059836</v>
      </c>
      <c r="Q78" s="4">
        <f>SUM(Q8:Q77)</f>
        <v>347425299368</v>
      </c>
      <c r="S78" s="4">
        <f t="shared" si="3"/>
        <v>-117448398892</v>
      </c>
      <c r="U78" s="5">
        <f>SUM(U8:U77)</f>
        <v>4.7612999999999985</v>
      </c>
      <c r="X78" s="1"/>
    </row>
    <row r="79" spans="1:24" ht="19.5" thickTop="1" x14ac:dyDescent="0.45">
      <c r="E79" s="2"/>
      <c r="G79" s="2"/>
      <c r="I79" s="2"/>
      <c r="M79" s="2"/>
      <c r="O79" s="2"/>
      <c r="Q79" s="2"/>
      <c r="S79" s="2"/>
    </row>
    <row r="80" spans="1:24" x14ac:dyDescent="0.45">
      <c r="C80" s="2"/>
      <c r="E80" s="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rightToLeft="1" view="pageBreakPreview" zoomScale="130" zoomScaleNormal="115" zoomScaleSheetLayoutView="130" workbookViewId="0">
      <selection activeCell="A2" sqref="A2:G2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36.85546875" style="1" bestFit="1" customWidth="1"/>
    <col min="6" max="6" width="1" style="1" customWidth="1"/>
    <col min="7" max="7" width="36.85546875" style="1" bestFit="1" customWidth="1"/>
    <col min="8" max="16384" width="9.140625" style="1"/>
  </cols>
  <sheetData>
    <row r="2" spans="1:7" ht="27.75" x14ac:dyDescent="0.45">
      <c r="A2" s="10" t="s">
        <v>0</v>
      </c>
      <c r="B2" s="10"/>
      <c r="C2" s="10"/>
      <c r="D2" s="10"/>
      <c r="E2" s="10"/>
      <c r="F2" s="10"/>
      <c r="G2" s="10"/>
    </row>
    <row r="3" spans="1:7" ht="27.75" x14ac:dyDescent="0.45">
      <c r="A3" s="10" t="s">
        <v>92</v>
      </c>
      <c r="B3" s="10"/>
      <c r="C3" s="10"/>
      <c r="D3" s="10"/>
      <c r="E3" s="10"/>
      <c r="F3" s="10"/>
      <c r="G3" s="10"/>
    </row>
    <row r="4" spans="1:7" ht="27.75" x14ac:dyDescent="0.45">
      <c r="A4" s="10" t="s">
        <v>2</v>
      </c>
      <c r="B4" s="10"/>
      <c r="C4" s="10"/>
      <c r="D4" s="10"/>
      <c r="E4" s="10"/>
      <c r="F4" s="10"/>
      <c r="G4" s="10"/>
    </row>
    <row r="6" spans="1:7" ht="27.75" x14ac:dyDescent="0.45">
      <c r="A6" s="7" t="s">
        <v>152</v>
      </c>
      <c r="B6" s="7" t="s">
        <v>152</v>
      </c>
      <c r="C6" s="7" t="s">
        <v>152</v>
      </c>
      <c r="E6" s="7" t="s">
        <v>94</v>
      </c>
      <c r="F6" s="7" t="s">
        <v>94</v>
      </c>
      <c r="G6" s="12" t="s">
        <v>95</v>
      </c>
    </row>
    <row r="7" spans="1:7" ht="27.75" x14ac:dyDescent="0.45">
      <c r="A7" s="7" t="s">
        <v>153</v>
      </c>
      <c r="C7" s="7" t="s">
        <v>68</v>
      </c>
      <c r="E7" s="7" t="s">
        <v>154</v>
      </c>
      <c r="G7" s="7" t="s">
        <v>154</v>
      </c>
    </row>
    <row r="8" spans="1:7" x14ac:dyDescent="0.45">
      <c r="A8" s="1" t="s">
        <v>74</v>
      </c>
      <c r="C8" s="1" t="s">
        <v>75</v>
      </c>
      <c r="E8" s="2">
        <v>3535</v>
      </c>
      <c r="G8" s="2">
        <v>24898</v>
      </c>
    </row>
    <row r="9" spans="1:7" x14ac:dyDescent="0.45">
      <c r="A9" s="1" t="s">
        <v>74</v>
      </c>
      <c r="C9" s="1" t="s">
        <v>80</v>
      </c>
      <c r="E9" s="2">
        <v>3109</v>
      </c>
      <c r="G9" s="2">
        <v>1185537</v>
      </c>
    </row>
    <row r="10" spans="1:7" x14ac:dyDescent="0.45">
      <c r="A10" s="1" t="s">
        <v>81</v>
      </c>
      <c r="C10" s="1" t="s">
        <v>82</v>
      </c>
      <c r="E10" s="2">
        <v>0</v>
      </c>
      <c r="G10" s="2">
        <v>8416</v>
      </c>
    </row>
    <row r="11" spans="1:7" x14ac:dyDescent="0.45">
      <c r="A11" s="1" t="s">
        <v>83</v>
      </c>
      <c r="C11" s="1" t="s">
        <v>84</v>
      </c>
      <c r="E11" s="2">
        <v>0</v>
      </c>
      <c r="G11" s="2">
        <v>143488832</v>
      </c>
    </row>
    <row r="12" spans="1:7" x14ac:dyDescent="0.45">
      <c r="A12" s="1" t="s">
        <v>85</v>
      </c>
      <c r="C12" s="1" t="s">
        <v>86</v>
      </c>
      <c r="E12" s="2">
        <v>0</v>
      </c>
      <c r="G12" s="2">
        <v>2157</v>
      </c>
    </row>
    <row r="13" spans="1:7" x14ac:dyDescent="0.45">
      <c r="A13" s="1" t="s">
        <v>87</v>
      </c>
      <c r="C13" s="1" t="s">
        <v>88</v>
      </c>
      <c r="E13" s="2">
        <v>2883</v>
      </c>
      <c r="G13" s="2">
        <v>43605583</v>
      </c>
    </row>
    <row r="14" spans="1:7" x14ac:dyDescent="0.45">
      <c r="A14" s="1" t="s">
        <v>89</v>
      </c>
      <c r="C14" s="1" t="s">
        <v>90</v>
      </c>
      <c r="E14" s="2">
        <v>38347</v>
      </c>
      <c r="G14" s="2">
        <v>270113</v>
      </c>
    </row>
    <row r="15" spans="1:7" ht="19.5" thickBot="1" x14ac:dyDescent="0.5">
      <c r="E15" s="4">
        <f>SUM(E8:E14)</f>
        <v>47874</v>
      </c>
      <c r="G15" s="4">
        <f>SUM(G8:G14)</f>
        <v>188585536</v>
      </c>
    </row>
    <row r="16" spans="1:7" ht="19.5" thickTop="1" x14ac:dyDescent="0.45"/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view="pageBreakPreview" zoomScale="145" zoomScaleNormal="130" zoomScaleSheetLayoutView="145" workbookViewId="0">
      <selection activeCell="G14" sqref="G14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5">
      <c r="A2" s="10" t="s">
        <v>0</v>
      </c>
      <c r="B2" s="10"/>
      <c r="C2" s="10"/>
      <c r="D2" s="10"/>
      <c r="E2" s="10"/>
    </row>
    <row r="3" spans="1:5" ht="27.75" x14ac:dyDescent="0.45">
      <c r="A3" s="10" t="s">
        <v>92</v>
      </c>
      <c r="B3" s="10"/>
      <c r="C3" s="10"/>
      <c r="D3" s="10"/>
      <c r="E3" s="10"/>
    </row>
    <row r="4" spans="1:5" ht="27.75" x14ac:dyDescent="0.45">
      <c r="A4" s="10" t="s">
        <v>2</v>
      </c>
      <c r="B4" s="10"/>
      <c r="C4" s="10"/>
      <c r="D4" s="10"/>
      <c r="E4" s="10"/>
    </row>
    <row r="6" spans="1:5" ht="27.75" x14ac:dyDescent="0.45">
      <c r="A6" s="11" t="s">
        <v>155</v>
      </c>
      <c r="C6" s="7" t="s">
        <v>94</v>
      </c>
      <c r="E6" s="7" t="s">
        <v>6</v>
      </c>
    </row>
    <row r="7" spans="1:5" x14ac:dyDescent="0.45">
      <c r="A7" s="1" t="s">
        <v>155</v>
      </c>
      <c r="C7" s="2">
        <v>72851050</v>
      </c>
      <c r="E7" s="2">
        <v>2292586501</v>
      </c>
    </row>
    <row r="8" spans="1:5" x14ac:dyDescent="0.45">
      <c r="A8" s="1" t="s">
        <v>156</v>
      </c>
      <c r="C8" s="2">
        <v>10634739</v>
      </c>
      <c r="E8" s="2">
        <v>189878903</v>
      </c>
    </row>
    <row r="9" spans="1:5" ht="19.5" thickBot="1" x14ac:dyDescent="0.5">
      <c r="A9" s="1" t="s">
        <v>101</v>
      </c>
      <c r="C9" s="4">
        <f>SUM(C7:C8)</f>
        <v>83485789</v>
      </c>
      <c r="E9" s="4">
        <f>SUM(E7:E8)</f>
        <v>2482465404</v>
      </c>
    </row>
    <row r="10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2024-01-23T09:55:58Z</dcterms:created>
  <dcterms:modified xsi:type="dcterms:W3CDTF">2024-01-23T09:55:58Z</dcterms:modified>
</cp:coreProperties>
</file>